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1190" yWindow="-15" windowWidth="11250" windowHeight="7815" tabRatio="306" activeTab="2"/>
  </bookViews>
  <sheets>
    <sheet name="DB1" sheetId="13" r:id="rId1"/>
    <sheet name="Champ" sheetId="10" r:id="rId2"/>
    <sheet name="AR factored" sheetId="11" r:id="rId3"/>
    <sheet name="Times" sheetId="2" r:id="rId4"/>
    <sheet name="Women" sheetId="7" r:id="rId5"/>
    <sheet name="Men" sheetId="8" r:id="rId6"/>
    <sheet name="lookup" sheetId="5" state="hidden" r:id="rId7"/>
    <sheet name="notes" sheetId="6" state="hidden" r:id="rId8"/>
  </sheets>
  <definedNames>
    <definedName name="Event">Men!$B$2:$B$74</definedName>
    <definedName name="mile">Men!$C$43</definedName>
    <definedName name="_xlnm.Print_Area" localSheetId="2">'AR factored'!$B$2:$AD$59</definedName>
    <definedName name="_xlnm.Print_Area" localSheetId="1">Champ!$B$1:$AE$59</definedName>
    <definedName name="_xlnm.Print_Area" localSheetId="0">'DB1'!$A$1:$K$59</definedName>
    <definedName name="_xlnm.Print_Area" localSheetId="3">Times!$B$1:$AD$60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AB29" i="2" l="1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D59" i="11"/>
  <c r="E59" i="11" s="1"/>
  <c r="A59" i="11"/>
  <c r="A58" i="11"/>
  <c r="D58" i="11" s="1"/>
  <c r="E58" i="11" s="1"/>
  <c r="A57" i="11"/>
  <c r="D57" i="11" s="1"/>
  <c r="E57" i="11" s="1"/>
  <c r="E56" i="11"/>
  <c r="D56" i="11"/>
  <c r="A56" i="11"/>
  <c r="A55" i="11"/>
  <c r="D55" i="11" s="1"/>
  <c r="E55" i="11" s="1"/>
  <c r="A54" i="11"/>
  <c r="D54" i="11" s="1"/>
  <c r="E54" i="11" s="1"/>
  <c r="E53" i="11"/>
  <c r="D53" i="11"/>
  <c r="A53" i="11"/>
  <c r="D52" i="11"/>
  <c r="E52" i="11" s="1"/>
  <c r="A52" i="11"/>
  <c r="D51" i="11"/>
  <c r="E51" i="11" s="1"/>
  <c r="A51" i="11"/>
  <c r="A50" i="11"/>
  <c r="D50" i="11" s="1"/>
  <c r="E50" i="11" s="1"/>
  <c r="A49" i="11"/>
  <c r="D49" i="11" s="1"/>
  <c r="E49" i="11" s="1"/>
  <c r="E48" i="11"/>
  <c r="D48" i="11"/>
  <c r="A48" i="11"/>
  <c r="A47" i="11"/>
  <c r="D47" i="11" s="1"/>
  <c r="E47" i="11" s="1"/>
  <c r="A46" i="11"/>
  <c r="D46" i="11" s="1"/>
  <c r="E46" i="11" s="1"/>
  <c r="E45" i="11"/>
  <c r="D45" i="11"/>
  <c r="A45" i="11"/>
  <c r="D44" i="11"/>
  <c r="E44" i="11" s="1"/>
  <c r="A44" i="11"/>
  <c r="D43" i="11"/>
  <c r="E43" i="11" s="1"/>
  <c r="A43" i="11"/>
  <c r="A42" i="11"/>
  <c r="D42" i="11" s="1"/>
  <c r="E42" i="11" s="1"/>
  <c r="A41" i="11"/>
  <c r="D41" i="11" s="1"/>
  <c r="E41" i="11" s="1"/>
  <c r="E40" i="11"/>
  <c r="D40" i="11"/>
  <c r="A40" i="11"/>
  <c r="A39" i="11"/>
  <c r="D39" i="11" s="1"/>
  <c r="E39" i="11" s="1"/>
  <c r="A38" i="11"/>
  <c r="D38" i="11" s="1"/>
  <c r="E38" i="11" s="1"/>
  <c r="E37" i="11"/>
  <c r="D37" i="11"/>
  <c r="A37" i="11"/>
  <c r="D36" i="11"/>
  <c r="E36" i="11" s="1"/>
  <c r="A36" i="11"/>
  <c r="D35" i="11"/>
  <c r="E35" i="11" s="1"/>
  <c r="A35" i="11"/>
  <c r="A34" i="11"/>
  <c r="D34" i="11" s="1"/>
  <c r="E34" i="11" s="1"/>
  <c r="E33" i="11"/>
  <c r="A33" i="11"/>
  <c r="D33" i="11" s="1"/>
  <c r="E32" i="11"/>
  <c r="D32" i="11"/>
  <c r="A32" i="11"/>
  <c r="A31" i="11"/>
  <c r="D31" i="11" s="1"/>
  <c r="E31" i="11" s="1"/>
  <c r="A30" i="11"/>
  <c r="D30" i="11" s="1"/>
  <c r="E30" i="11" s="1"/>
  <c r="E29" i="11"/>
  <c r="D29" i="11"/>
  <c r="A29" i="11"/>
  <c r="D28" i="11"/>
  <c r="E28" i="11" s="1"/>
  <c r="A28" i="11"/>
  <c r="A8" i="11"/>
  <c r="D8" i="11" s="1"/>
  <c r="E8" i="11" s="1"/>
  <c r="A9" i="11"/>
  <c r="D9" i="11" s="1"/>
  <c r="E9" i="11" s="1"/>
  <c r="A10" i="11"/>
  <c r="D10" i="11" s="1"/>
  <c r="E10" i="11" s="1"/>
  <c r="A11" i="11"/>
  <c r="D11" i="11" s="1"/>
  <c r="E11" i="11" s="1"/>
  <c r="A12" i="11"/>
  <c r="D12" i="11" s="1"/>
  <c r="E12" i="11" s="1"/>
  <c r="A13" i="11"/>
  <c r="D13" i="11"/>
  <c r="E13" i="11" s="1"/>
  <c r="A14" i="11"/>
  <c r="D14" i="11" s="1"/>
  <c r="E14" i="11" s="1"/>
  <c r="A15" i="11"/>
  <c r="D15" i="11" s="1"/>
  <c r="E15" i="11" s="1"/>
  <c r="A16" i="11"/>
  <c r="D16" i="11"/>
  <c r="E16" i="11" s="1"/>
  <c r="A17" i="11"/>
  <c r="D17" i="11" s="1"/>
  <c r="E17" i="11" s="1"/>
  <c r="A18" i="11"/>
  <c r="D18" i="11" s="1"/>
  <c r="E18" i="11" s="1"/>
  <c r="A19" i="11"/>
  <c r="D19" i="11" s="1"/>
  <c r="E19" i="11" s="1"/>
  <c r="A20" i="11"/>
  <c r="D20" i="11" s="1"/>
  <c r="E20" i="11" s="1"/>
  <c r="A21" i="11"/>
  <c r="D21" i="11" s="1"/>
  <c r="E21" i="11" s="1"/>
  <c r="A22" i="11"/>
  <c r="D22" i="11" s="1"/>
  <c r="E22" i="11" s="1"/>
  <c r="A23" i="11"/>
  <c r="D23" i="11" s="1"/>
  <c r="E23" i="11" s="1"/>
  <c r="A24" i="11"/>
  <c r="D24" i="11"/>
  <c r="E24" i="11" s="1"/>
  <c r="A25" i="11"/>
  <c r="D25" i="11"/>
  <c r="E25" i="11" s="1"/>
  <c r="A26" i="11"/>
  <c r="D26" i="11" s="1"/>
  <c r="E26" i="11" s="1"/>
  <c r="A59" i="13" l="1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59" i="10" l="1"/>
  <c r="D59" i="10" s="1"/>
  <c r="E59" i="10" s="1"/>
  <c r="A58" i="10"/>
  <c r="D58" i="10" s="1"/>
  <c r="E58" i="10" s="1"/>
  <c r="A57" i="10"/>
  <c r="D57" i="10" s="1"/>
  <c r="E57" i="10" s="1"/>
  <c r="A56" i="10"/>
  <c r="D56" i="10" s="1"/>
  <c r="E56" i="10" s="1"/>
  <c r="A55" i="10"/>
  <c r="D55" i="10" s="1"/>
  <c r="E55" i="10" s="1"/>
  <c r="A54" i="10"/>
  <c r="D54" i="10" s="1"/>
  <c r="E54" i="10" s="1"/>
  <c r="A53" i="10"/>
  <c r="D53" i="10" s="1"/>
  <c r="E53" i="10" s="1"/>
  <c r="A52" i="10"/>
  <c r="D52" i="10" s="1"/>
  <c r="E52" i="10" s="1"/>
  <c r="A51" i="10"/>
  <c r="D51" i="10" s="1"/>
  <c r="E51" i="10" s="1"/>
  <c r="A50" i="10"/>
  <c r="D50" i="10" s="1"/>
  <c r="E50" i="10" s="1"/>
  <c r="A49" i="10"/>
  <c r="D49" i="10" s="1"/>
  <c r="E49" i="10" s="1"/>
  <c r="A48" i="10"/>
  <c r="D48" i="10" s="1"/>
  <c r="E48" i="10" s="1"/>
  <c r="A47" i="10"/>
  <c r="D47" i="10" s="1"/>
  <c r="E47" i="10" s="1"/>
  <c r="A46" i="10"/>
  <c r="D46" i="10" s="1"/>
  <c r="E46" i="10" s="1"/>
  <c r="A45" i="10"/>
  <c r="D45" i="10" s="1"/>
  <c r="E45" i="10" s="1"/>
  <c r="A44" i="10"/>
  <c r="D44" i="10" s="1"/>
  <c r="E44" i="10" s="1"/>
  <c r="A43" i="10"/>
  <c r="D43" i="10" s="1"/>
  <c r="E43" i="10" s="1"/>
  <c r="A42" i="10"/>
  <c r="D42" i="10" s="1"/>
  <c r="E42" i="10" s="1"/>
  <c r="A41" i="10"/>
  <c r="D41" i="10" s="1"/>
  <c r="E41" i="10" s="1"/>
  <c r="A40" i="10"/>
  <c r="D40" i="10" s="1"/>
  <c r="E40" i="10" s="1"/>
  <c r="A39" i="10"/>
  <c r="D39" i="10" s="1"/>
  <c r="E39" i="10" s="1"/>
  <c r="A38" i="10"/>
  <c r="D38" i="10" s="1"/>
  <c r="E38" i="10" s="1"/>
  <c r="A37" i="10"/>
  <c r="D37" i="10" s="1"/>
  <c r="E37" i="10" s="1"/>
  <c r="A36" i="10"/>
  <c r="D36" i="10" s="1"/>
  <c r="E36" i="10" s="1"/>
  <c r="A35" i="10"/>
  <c r="D35" i="10" s="1"/>
  <c r="E35" i="10" s="1"/>
  <c r="A34" i="10"/>
  <c r="D34" i="10" s="1"/>
  <c r="E34" i="10" s="1"/>
  <c r="A33" i="10"/>
  <c r="D33" i="10" s="1"/>
  <c r="E33" i="10" s="1"/>
  <c r="A32" i="10"/>
  <c r="D32" i="10" s="1"/>
  <c r="E32" i="10" s="1"/>
  <c r="A30" i="10"/>
  <c r="D30" i="10" s="1"/>
  <c r="E30" i="10" s="1"/>
  <c r="A29" i="10"/>
  <c r="D29" i="10" s="1"/>
  <c r="E29" i="10" s="1"/>
  <c r="A28" i="10"/>
  <c r="D28" i="10" s="1"/>
  <c r="E28" i="10" s="1"/>
  <c r="A26" i="10"/>
  <c r="D26" i="10" s="1"/>
  <c r="E26" i="10" s="1"/>
  <c r="A25" i="10"/>
  <c r="D25" i="10" s="1"/>
  <c r="E25" i="10" s="1"/>
  <c r="A24" i="10"/>
  <c r="D24" i="10" s="1"/>
  <c r="E24" i="10" s="1"/>
  <c r="A23" i="10"/>
  <c r="D23" i="10" s="1"/>
  <c r="E23" i="10" s="1"/>
  <c r="A22" i="10"/>
  <c r="D22" i="10" s="1"/>
  <c r="E22" i="10" s="1"/>
  <c r="A21" i="10"/>
  <c r="D21" i="10" s="1"/>
  <c r="E21" i="10" s="1"/>
  <c r="A20" i="10"/>
  <c r="D20" i="10" s="1"/>
  <c r="E20" i="10" s="1"/>
  <c r="A19" i="10"/>
  <c r="D19" i="10" s="1"/>
  <c r="E19" i="10" s="1"/>
  <c r="A18" i="10"/>
  <c r="D18" i="10" s="1"/>
  <c r="E18" i="10" s="1"/>
  <c r="A17" i="10"/>
  <c r="D17" i="10" s="1"/>
  <c r="E17" i="10" s="1"/>
  <c r="A16" i="10"/>
  <c r="D16" i="10" s="1"/>
  <c r="E16" i="10" s="1"/>
  <c r="A15" i="10"/>
  <c r="D15" i="10" s="1"/>
  <c r="E15" i="10" s="1"/>
  <c r="A14" i="10"/>
  <c r="D14" i="10" s="1"/>
  <c r="E14" i="10" s="1"/>
  <c r="A31" i="10"/>
  <c r="D31" i="10" s="1"/>
  <c r="E31" i="10" s="1"/>
  <c r="A13" i="10"/>
  <c r="D13" i="10" s="1"/>
  <c r="E13" i="10" s="1"/>
  <c r="A12" i="10"/>
  <c r="D12" i="10" s="1"/>
  <c r="E12" i="10" s="1"/>
  <c r="A11" i="10"/>
  <c r="D11" i="10" s="1"/>
  <c r="E11" i="10" s="1"/>
  <c r="A10" i="10"/>
  <c r="D10" i="10" s="1"/>
  <c r="E10" i="10" s="1"/>
  <c r="A9" i="10"/>
  <c r="D9" i="10" s="1"/>
  <c r="E9" i="10" s="1"/>
  <c r="A8" i="10"/>
  <c r="D8" i="10" s="1"/>
  <c r="E8" i="10" s="1"/>
  <c r="B74" i="8"/>
  <c r="C73" i="8"/>
  <c r="B73" i="8"/>
  <c r="B72" i="8"/>
  <c r="B71" i="8"/>
  <c r="C70" i="8"/>
  <c r="B70" i="8"/>
  <c r="B69" i="8"/>
  <c r="B68" i="8"/>
  <c r="B67" i="8"/>
  <c r="B66" i="8"/>
  <c r="B64" i="8"/>
  <c r="C63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C48" i="8"/>
  <c r="B48" i="8"/>
  <c r="B47" i="8"/>
  <c r="C46" i="8"/>
  <c r="B46" i="8"/>
  <c r="B45" i="8"/>
  <c r="B44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8" i="8"/>
  <c r="B6" i="8"/>
  <c r="B5" i="8"/>
  <c r="A74" i="7"/>
  <c r="A73" i="7"/>
  <c r="A72" i="7"/>
  <c r="A71" i="7"/>
  <c r="A70" i="7"/>
  <c r="A69" i="7"/>
  <c r="A68" i="7"/>
  <c r="A67" i="7"/>
  <c r="A66" i="7"/>
  <c r="A64" i="7"/>
  <c r="A63" i="7"/>
  <c r="A62" i="7"/>
  <c r="A61" i="7"/>
  <c r="B60" i="7"/>
  <c r="A59" i="7"/>
  <c r="C58" i="7"/>
  <c r="B58" i="7"/>
  <c r="C57" i="7"/>
  <c r="A57" i="7"/>
  <c r="B56" i="7"/>
  <c r="A55" i="7"/>
  <c r="C54" i="7"/>
  <c r="B54" i="7"/>
  <c r="C53" i="7"/>
  <c r="A53" i="7"/>
  <c r="B52" i="7"/>
  <c r="A51" i="7"/>
  <c r="B50" i="7"/>
  <c r="A49" i="7"/>
  <c r="C48" i="7"/>
  <c r="B48" i="7"/>
  <c r="B47" i="7"/>
  <c r="C46" i="7"/>
  <c r="B46" i="7"/>
  <c r="B45" i="7"/>
  <c r="B44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8" i="7"/>
  <c r="B6" i="7"/>
  <c r="B5" i="7"/>
  <c r="AC8" i="2" l="1"/>
  <c r="AB8" i="2"/>
  <c r="AB28" i="2" l="1"/>
  <c r="A54" i="2" l="1"/>
  <c r="D54" i="2" s="1"/>
  <c r="E54" i="2" s="1"/>
  <c r="AC54" i="2"/>
  <c r="A46" i="2"/>
  <c r="D46" i="2" s="1"/>
  <c r="E46" i="2" s="1"/>
  <c r="AC21" i="2"/>
  <c r="A10" i="2"/>
  <c r="D10" i="2" s="1"/>
  <c r="E10" i="2" s="1"/>
  <c r="AC9" i="2"/>
  <c r="A13" i="2" l="1"/>
  <c r="D13" i="2" s="1"/>
  <c r="E13" i="2" s="1"/>
  <c r="AC13" i="2"/>
  <c r="AC38" i="2" l="1"/>
  <c r="AC15" i="2"/>
  <c r="AC28" i="2"/>
  <c r="AC18" i="2"/>
  <c r="AC16" i="2"/>
  <c r="AC32" i="2"/>
  <c r="AC12" i="2"/>
  <c r="AC29" i="2"/>
  <c r="AC45" i="2"/>
  <c r="AC33" i="2"/>
  <c r="AC40" i="2"/>
  <c r="AC44" i="2"/>
  <c r="AC46" i="2"/>
  <c r="AC22" i="2"/>
  <c r="AC26" i="2"/>
  <c r="AC59" i="2"/>
  <c r="A51" i="2"/>
  <c r="D51" i="2" s="1"/>
  <c r="E51" i="2" s="1"/>
  <c r="A49" i="2"/>
  <c r="D49" i="2" s="1"/>
  <c r="E49" i="2" s="1"/>
  <c r="A32" i="2"/>
  <c r="D32" i="2" s="1"/>
  <c r="E32" i="2" s="1"/>
  <c r="A38" i="2"/>
  <c r="D38" i="2" s="1"/>
  <c r="E38" i="2" s="1"/>
  <c r="A12" i="2"/>
  <c r="D12" i="2" s="1"/>
  <c r="E12" i="2" s="1"/>
  <c r="A16" i="2"/>
  <c r="D16" i="2" s="1"/>
  <c r="E16" i="2" s="1"/>
  <c r="A15" i="2"/>
  <c r="D15" i="2" s="1"/>
  <c r="E15" i="2" s="1"/>
  <c r="A21" i="2"/>
  <c r="D21" i="2" s="1"/>
  <c r="E21" i="2" s="1"/>
  <c r="A9" i="2"/>
  <c r="D9" i="2" s="1"/>
  <c r="E9" i="2" s="1"/>
  <c r="A29" i="2"/>
  <c r="D29" i="2" s="1"/>
  <c r="E29" i="2" s="1"/>
  <c r="A28" i="2"/>
  <c r="D28" i="2" s="1"/>
  <c r="E28" i="2" s="1"/>
  <c r="A45" i="2"/>
  <c r="D45" i="2" s="1"/>
  <c r="E45" i="2" s="1"/>
  <c r="A33" i="2"/>
  <c r="D33" i="2" s="1"/>
  <c r="E33" i="2" s="1"/>
  <c r="A40" i="2"/>
  <c r="D40" i="2" s="1"/>
  <c r="E40" i="2" s="1"/>
  <c r="A44" i="2"/>
  <c r="D44" i="2" s="1"/>
  <c r="E44" i="2" s="1"/>
  <c r="A22" i="2"/>
  <c r="D22" i="2" s="1"/>
  <c r="E22" i="2" s="1"/>
  <c r="A26" i="2"/>
  <c r="D26" i="2" s="1"/>
  <c r="E26" i="2" s="1"/>
  <c r="A59" i="2"/>
  <c r="D59" i="2" s="1"/>
  <c r="E59" i="2" s="1"/>
  <c r="A18" i="2"/>
  <c r="D18" i="2" s="1"/>
  <c r="E18" i="2" s="1"/>
  <c r="A56" i="2"/>
  <c r="D56" i="2" s="1"/>
  <c r="E56" i="2" s="1"/>
  <c r="A58" i="2"/>
  <c r="D58" i="2" s="1"/>
  <c r="E58" i="2" s="1"/>
  <c r="A31" i="2"/>
  <c r="D31" i="2" s="1"/>
  <c r="E31" i="2" s="1"/>
  <c r="A55" i="2"/>
  <c r="D55" i="2" s="1"/>
  <c r="E55" i="2" s="1"/>
  <c r="A53" i="2"/>
  <c r="D53" i="2" s="1"/>
  <c r="E53" i="2" s="1"/>
  <c r="A39" i="2"/>
  <c r="D39" i="2" s="1"/>
  <c r="E39" i="2" s="1"/>
  <c r="A11" i="2"/>
  <c r="D11" i="2" s="1"/>
  <c r="E11" i="2" s="1"/>
  <c r="A25" i="2"/>
  <c r="D25" i="2" s="1"/>
  <c r="E25" i="2" s="1"/>
  <c r="A50" i="2"/>
  <c r="D50" i="2" s="1"/>
  <c r="E50" i="2" s="1"/>
  <c r="A14" i="2"/>
  <c r="D14" i="2" s="1"/>
  <c r="E14" i="2" s="1"/>
  <c r="A36" i="2"/>
  <c r="D36" i="2" s="1"/>
  <c r="E36" i="2" s="1"/>
  <c r="A20" i="2"/>
  <c r="D20" i="2" s="1"/>
  <c r="E20" i="2" s="1"/>
  <c r="A17" i="2"/>
  <c r="D17" i="2" s="1"/>
  <c r="E17" i="2" s="1"/>
  <c r="A47" i="2"/>
  <c r="D47" i="2" s="1"/>
  <c r="E47" i="2" s="1"/>
  <c r="A42" i="2"/>
  <c r="D42" i="2" s="1"/>
  <c r="E42" i="2" s="1"/>
  <c r="A41" i="2"/>
  <c r="D41" i="2" s="1"/>
  <c r="E41" i="2" s="1"/>
  <c r="A35" i="2"/>
  <c r="D35" i="2" s="1"/>
  <c r="E35" i="2" s="1"/>
  <c r="A37" i="2"/>
  <c r="D37" i="2" s="1"/>
  <c r="E37" i="2" s="1"/>
  <c r="A34" i="2"/>
  <c r="D34" i="2" s="1"/>
  <c r="E34" i="2" s="1"/>
  <c r="A30" i="2"/>
  <c r="D30" i="2" s="1"/>
  <c r="E30" i="2" s="1"/>
  <c r="A19" i="2"/>
  <c r="D19" i="2" s="1"/>
  <c r="E19" i="2" s="1"/>
  <c r="A43" i="2"/>
  <c r="D43" i="2" s="1"/>
  <c r="E43" i="2" s="1"/>
  <c r="A24" i="2"/>
  <c r="D24" i="2" s="1"/>
  <c r="E24" i="2" s="1"/>
  <c r="A23" i="2"/>
  <c r="D23" i="2" s="1"/>
  <c r="E23" i="2" s="1"/>
  <c r="A52" i="2"/>
  <c r="D52" i="2" s="1"/>
  <c r="E52" i="2" s="1"/>
  <c r="A57" i="2"/>
  <c r="D57" i="2" s="1"/>
  <c r="E57" i="2" s="1"/>
  <c r="AC42" i="2"/>
  <c r="AC41" i="2"/>
  <c r="AC37" i="2"/>
  <c r="AC35" i="2"/>
  <c r="AC34" i="2"/>
  <c r="AC51" i="2"/>
  <c r="AC49" i="2"/>
  <c r="AC30" i="2"/>
  <c r="AC19" i="2"/>
  <c r="AC43" i="2"/>
  <c r="AC24" i="2"/>
  <c r="AC23" i="2"/>
  <c r="AC52" i="2"/>
  <c r="AC57" i="2"/>
  <c r="AC14" i="2"/>
  <c r="AC20" i="2"/>
  <c r="AC39" i="2"/>
  <c r="AC53" i="2"/>
  <c r="AC58" i="2"/>
  <c r="AC50" i="2"/>
  <c r="AC11" i="2"/>
  <c r="AC25" i="2"/>
  <c r="AC56" i="2"/>
  <c r="AC17" i="2"/>
  <c r="AC55" i="2"/>
  <c r="AC47" i="2"/>
  <c r="AC36" i="2"/>
  <c r="X60" i="2" l="1"/>
  <c r="M60" i="2"/>
  <c r="L60" i="2"/>
  <c r="AC31" i="2"/>
  <c r="A48" i="2"/>
  <c r="D48" i="2" s="1"/>
  <c r="E48" i="2" s="1"/>
  <c r="AC48" i="2"/>
  <c r="A8" i="2"/>
  <c r="AC10" i="2"/>
  <c r="F60" i="2"/>
  <c r="G60" i="2"/>
  <c r="H60" i="2"/>
  <c r="I60" i="2"/>
  <c r="J60" i="2"/>
  <c r="K60" i="2"/>
  <c r="N60" i="2"/>
  <c r="O60" i="2"/>
  <c r="P60" i="2"/>
  <c r="Q60" i="2"/>
  <c r="R60" i="2"/>
  <c r="S60" i="2"/>
  <c r="T60" i="2"/>
  <c r="U60" i="2"/>
  <c r="V60" i="2"/>
  <c r="W60" i="2"/>
  <c r="Y60" i="2"/>
  <c r="Z60" i="2"/>
  <c r="Y20" i="11"/>
  <c r="Y20" i="10" s="1"/>
  <c r="Y18" i="11"/>
  <c r="Y18" i="10" s="1"/>
  <c r="Y11" i="11"/>
  <c r="Y11" i="10" s="1"/>
  <c r="Y24" i="11"/>
  <c r="Y24" i="10" s="1"/>
  <c r="Y12" i="11"/>
  <c r="Y10" i="11"/>
  <c r="Y21" i="11"/>
  <c r="Y21" i="10" s="1"/>
  <c r="Y25" i="11"/>
  <c r="H8" i="11" l="1"/>
  <c r="H8" i="10" s="1"/>
  <c r="L8" i="11"/>
  <c r="L8" i="10" s="1"/>
  <c r="P8" i="11"/>
  <c r="P8" i="10" s="1"/>
  <c r="T8" i="11"/>
  <c r="T8" i="10" s="1"/>
  <c r="X8" i="11"/>
  <c r="X8" i="10" s="1"/>
  <c r="G9" i="11"/>
  <c r="G9" i="10" s="1"/>
  <c r="K9" i="11"/>
  <c r="K9" i="10" s="1"/>
  <c r="O9" i="11"/>
  <c r="O9" i="10" s="1"/>
  <c r="S9" i="11"/>
  <c r="S9" i="10" s="1"/>
  <c r="W9" i="11"/>
  <c r="W9" i="10" s="1"/>
  <c r="F10" i="11"/>
  <c r="L10" i="11"/>
  <c r="L10" i="10" s="1"/>
  <c r="P10" i="11"/>
  <c r="P10" i="10" s="1"/>
  <c r="U10" i="11"/>
  <c r="U10" i="10" s="1"/>
  <c r="G11" i="11"/>
  <c r="G11" i="10" s="1"/>
  <c r="L11" i="11"/>
  <c r="L11" i="10" s="1"/>
  <c r="P11" i="11"/>
  <c r="P11" i="10" s="1"/>
  <c r="T11" i="11"/>
  <c r="T11" i="10" s="1"/>
  <c r="X11" i="11"/>
  <c r="X11" i="10" s="1"/>
  <c r="K12" i="11"/>
  <c r="K12" i="10" s="1"/>
  <c r="O12" i="11"/>
  <c r="O12" i="10" s="1"/>
  <c r="S12" i="11"/>
  <c r="S12" i="10" s="1"/>
  <c r="X12" i="11"/>
  <c r="X12" i="10" s="1"/>
  <c r="I13" i="11"/>
  <c r="I13" i="10" s="1"/>
  <c r="M13" i="11"/>
  <c r="M13" i="10" s="1"/>
  <c r="Q13" i="11"/>
  <c r="Q13" i="10" s="1"/>
  <c r="U13" i="11"/>
  <c r="U13" i="10" s="1"/>
  <c r="G14" i="11"/>
  <c r="G14" i="10" s="1"/>
  <c r="K14" i="11"/>
  <c r="K14" i="10" s="1"/>
  <c r="O14" i="11"/>
  <c r="O14" i="10" s="1"/>
  <c r="F15" i="11"/>
  <c r="J15" i="11"/>
  <c r="J15" i="10" s="1"/>
  <c r="N15" i="11"/>
  <c r="N15" i="10" s="1"/>
  <c r="R15" i="11"/>
  <c r="R15" i="10" s="1"/>
  <c r="V15" i="11"/>
  <c r="V15" i="10" s="1"/>
  <c r="G16" i="11"/>
  <c r="G16" i="10" s="1"/>
  <c r="K16" i="11"/>
  <c r="K16" i="10" s="1"/>
  <c r="O16" i="11"/>
  <c r="O16" i="10" s="1"/>
  <c r="D8" i="2"/>
  <c r="E8" i="2" s="1"/>
  <c r="I8" i="11"/>
  <c r="M8" i="11"/>
  <c r="Q8" i="11"/>
  <c r="Q8" i="10" s="1"/>
  <c r="U8" i="11"/>
  <c r="U8" i="10" s="1"/>
  <c r="Y8" i="11"/>
  <c r="H9" i="11"/>
  <c r="H9" i="10" s="1"/>
  <c r="L9" i="11"/>
  <c r="L9" i="10" s="1"/>
  <c r="P9" i="11"/>
  <c r="P9" i="10" s="1"/>
  <c r="T9" i="11"/>
  <c r="T9" i="10" s="1"/>
  <c r="X9" i="11"/>
  <c r="X9" i="10" s="1"/>
  <c r="H10" i="11"/>
  <c r="H10" i="10" s="1"/>
  <c r="M10" i="11"/>
  <c r="R10" i="11"/>
  <c r="R10" i="10" s="1"/>
  <c r="V10" i="11"/>
  <c r="V10" i="10" s="1"/>
  <c r="I11" i="11"/>
  <c r="I11" i="10" s="1"/>
  <c r="M11" i="11"/>
  <c r="M11" i="10" s="1"/>
  <c r="Q11" i="11"/>
  <c r="Q11" i="10" s="1"/>
  <c r="U11" i="11"/>
  <c r="U11" i="10" s="1"/>
  <c r="F12" i="11"/>
  <c r="L12" i="11"/>
  <c r="P12" i="11"/>
  <c r="P12" i="10" s="1"/>
  <c r="T12" i="11"/>
  <c r="T12" i="10" s="1"/>
  <c r="F13" i="11"/>
  <c r="J13" i="11"/>
  <c r="J13" i="10" s="1"/>
  <c r="N13" i="11"/>
  <c r="N13" i="10" s="1"/>
  <c r="R13" i="11"/>
  <c r="R13" i="10" s="1"/>
  <c r="V13" i="11"/>
  <c r="V13" i="10" s="1"/>
  <c r="H14" i="11"/>
  <c r="L14" i="11"/>
  <c r="L14" i="10" s="1"/>
  <c r="R14" i="11"/>
  <c r="G15" i="11"/>
  <c r="G15" i="10" s="1"/>
  <c r="K15" i="11"/>
  <c r="K15" i="10" s="1"/>
  <c r="O15" i="11"/>
  <c r="O15" i="10" s="1"/>
  <c r="S15" i="11"/>
  <c r="S15" i="10" s="1"/>
  <c r="W15" i="11"/>
  <c r="W15" i="10" s="1"/>
  <c r="H16" i="11"/>
  <c r="H16" i="10" s="1"/>
  <c r="L16" i="11"/>
  <c r="L16" i="10" s="1"/>
  <c r="P16" i="11"/>
  <c r="P16" i="10" s="1"/>
  <c r="T16" i="11"/>
  <c r="T16" i="10" s="1"/>
  <c r="J8" i="11"/>
  <c r="J8" i="10" s="1"/>
  <c r="R8" i="11"/>
  <c r="Z8" i="11"/>
  <c r="Z8" i="10" s="1"/>
  <c r="M9" i="11"/>
  <c r="M9" i="10" s="1"/>
  <c r="U9" i="11"/>
  <c r="U9" i="10" s="1"/>
  <c r="I10" i="11"/>
  <c r="S10" i="11"/>
  <c r="J11" i="11"/>
  <c r="R11" i="11"/>
  <c r="R11" i="10" s="1"/>
  <c r="H12" i="11"/>
  <c r="H12" i="10" s="1"/>
  <c r="Q12" i="11"/>
  <c r="Q12" i="10" s="1"/>
  <c r="G13" i="11"/>
  <c r="G13" i="10" s="1"/>
  <c r="O13" i="11"/>
  <c r="O13" i="10" s="1"/>
  <c r="W13" i="11"/>
  <c r="W13" i="10" s="1"/>
  <c r="M14" i="11"/>
  <c r="M14" i="10" s="1"/>
  <c r="H15" i="11"/>
  <c r="H15" i="10" s="1"/>
  <c r="P15" i="11"/>
  <c r="P15" i="10" s="1"/>
  <c r="X15" i="11"/>
  <c r="X15" i="10" s="1"/>
  <c r="M16" i="11"/>
  <c r="M16" i="10" s="1"/>
  <c r="S16" i="11"/>
  <c r="S16" i="10" s="1"/>
  <c r="F17" i="11"/>
  <c r="L17" i="11"/>
  <c r="P17" i="11"/>
  <c r="P17" i="10" s="1"/>
  <c r="T17" i="11"/>
  <c r="T17" i="10" s="1"/>
  <c r="X17" i="11"/>
  <c r="X17" i="10" s="1"/>
  <c r="I18" i="11"/>
  <c r="I18" i="10" s="1"/>
  <c r="M18" i="11"/>
  <c r="M18" i="10" s="1"/>
  <c r="Q18" i="11"/>
  <c r="Q18" i="10" s="1"/>
  <c r="U18" i="11"/>
  <c r="U18" i="10" s="1"/>
  <c r="F19" i="11"/>
  <c r="J19" i="11"/>
  <c r="J19" i="10" s="1"/>
  <c r="O19" i="11"/>
  <c r="O19" i="10" s="1"/>
  <c r="S19" i="11"/>
  <c r="S19" i="10" s="1"/>
  <c r="F20" i="11"/>
  <c r="J20" i="11"/>
  <c r="J20" i="10" s="1"/>
  <c r="N20" i="11"/>
  <c r="N20" i="10" s="1"/>
  <c r="R20" i="11"/>
  <c r="R20" i="10" s="1"/>
  <c r="W20" i="11"/>
  <c r="W20" i="10" s="1"/>
  <c r="I21" i="11"/>
  <c r="M21" i="11"/>
  <c r="M21" i="10" s="1"/>
  <c r="Q21" i="11"/>
  <c r="Q21" i="10" s="1"/>
  <c r="U21" i="11"/>
  <c r="U21" i="10" s="1"/>
  <c r="F22" i="11"/>
  <c r="J22" i="11"/>
  <c r="J22" i="10" s="1"/>
  <c r="N22" i="11"/>
  <c r="N22" i="10" s="1"/>
  <c r="R22" i="11"/>
  <c r="R22" i="10" s="1"/>
  <c r="V22" i="11"/>
  <c r="V22" i="10" s="1"/>
  <c r="G23" i="11"/>
  <c r="G23" i="10" s="1"/>
  <c r="K23" i="11"/>
  <c r="K23" i="10" s="1"/>
  <c r="O23" i="11"/>
  <c r="O23" i="10" s="1"/>
  <c r="S23" i="11"/>
  <c r="S23" i="10" s="1"/>
  <c r="W23" i="11"/>
  <c r="W23" i="10" s="1"/>
  <c r="H24" i="11"/>
  <c r="H24" i="10" s="1"/>
  <c r="L24" i="11"/>
  <c r="L24" i="10" s="1"/>
  <c r="P24" i="11"/>
  <c r="P24" i="10" s="1"/>
  <c r="T24" i="11"/>
  <c r="T24" i="10" s="1"/>
  <c r="X24" i="11"/>
  <c r="X24" i="10" s="1"/>
  <c r="J25" i="11"/>
  <c r="J25" i="10" s="1"/>
  <c r="N25" i="11"/>
  <c r="N25" i="10" s="1"/>
  <c r="T25" i="11"/>
  <c r="T25" i="10" s="1"/>
  <c r="G26" i="11"/>
  <c r="G26" i="10" s="1"/>
  <c r="K26" i="11"/>
  <c r="K26" i="10" s="1"/>
  <c r="K8" i="11"/>
  <c r="K8" i="10" s="1"/>
  <c r="S8" i="11"/>
  <c r="F9" i="11"/>
  <c r="N9" i="11"/>
  <c r="N9" i="10" s="1"/>
  <c r="V9" i="11"/>
  <c r="V9" i="10" s="1"/>
  <c r="J10" i="11"/>
  <c r="J10" i="10" s="1"/>
  <c r="T10" i="11"/>
  <c r="T10" i="10" s="1"/>
  <c r="K11" i="11"/>
  <c r="K11" i="10" s="1"/>
  <c r="S11" i="11"/>
  <c r="S11" i="10" s="1"/>
  <c r="I12" i="11"/>
  <c r="R12" i="11"/>
  <c r="R12" i="10" s="1"/>
  <c r="H13" i="11"/>
  <c r="H13" i="10" s="1"/>
  <c r="P13" i="11"/>
  <c r="P13" i="10" s="1"/>
  <c r="X13" i="11"/>
  <c r="X13" i="10" s="1"/>
  <c r="N14" i="11"/>
  <c r="N14" i="10" s="1"/>
  <c r="I15" i="11"/>
  <c r="I15" i="10" s="1"/>
  <c r="Q15" i="11"/>
  <c r="Q15" i="10" s="1"/>
  <c r="F16" i="11"/>
  <c r="N16" i="11"/>
  <c r="N16" i="10" s="1"/>
  <c r="U16" i="11"/>
  <c r="U16" i="10" s="1"/>
  <c r="H17" i="11"/>
  <c r="H17" i="10" s="1"/>
  <c r="M17" i="11"/>
  <c r="M17" i="10" s="1"/>
  <c r="Q17" i="11"/>
  <c r="Q17" i="10" s="1"/>
  <c r="U17" i="11"/>
  <c r="U17" i="10" s="1"/>
  <c r="F18" i="11"/>
  <c r="J18" i="11"/>
  <c r="J18" i="10" s="1"/>
  <c r="N18" i="11"/>
  <c r="N18" i="10" s="1"/>
  <c r="R18" i="11"/>
  <c r="R18" i="10" s="1"/>
  <c r="V18" i="11"/>
  <c r="V18" i="10" s="1"/>
  <c r="G19" i="11"/>
  <c r="G19" i="10" s="1"/>
  <c r="K19" i="11"/>
  <c r="K19" i="10" s="1"/>
  <c r="P19" i="11"/>
  <c r="P19" i="10" s="1"/>
  <c r="T19" i="11"/>
  <c r="T19" i="10" s="1"/>
  <c r="G20" i="11"/>
  <c r="G20" i="10" s="1"/>
  <c r="K20" i="11"/>
  <c r="K20" i="10" s="1"/>
  <c r="O20" i="11"/>
  <c r="O20" i="10" s="1"/>
  <c r="S20" i="11"/>
  <c r="S20" i="10" s="1"/>
  <c r="X20" i="11"/>
  <c r="J21" i="11"/>
  <c r="J21" i="10" s="1"/>
  <c r="N21" i="11"/>
  <c r="N21" i="10" s="1"/>
  <c r="R21" i="11"/>
  <c r="R21" i="10" s="1"/>
  <c r="V21" i="11"/>
  <c r="V21" i="10" s="1"/>
  <c r="G22" i="11"/>
  <c r="G22" i="10" s="1"/>
  <c r="K22" i="11"/>
  <c r="K22" i="10" s="1"/>
  <c r="O22" i="11"/>
  <c r="O22" i="10" s="1"/>
  <c r="S22" i="11"/>
  <c r="S22" i="10" s="1"/>
  <c r="W22" i="11"/>
  <c r="W22" i="10" s="1"/>
  <c r="H23" i="11"/>
  <c r="H23" i="10" s="1"/>
  <c r="L23" i="11"/>
  <c r="L23" i="10" s="1"/>
  <c r="P23" i="11"/>
  <c r="P23" i="10" s="1"/>
  <c r="T23" i="11"/>
  <c r="T23" i="10" s="1"/>
  <c r="X23" i="11"/>
  <c r="X23" i="10" s="1"/>
  <c r="I24" i="11"/>
  <c r="I24" i="10" s="1"/>
  <c r="M24" i="11"/>
  <c r="M24" i="10" s="1"/>
  <c r="Q24" i="11"/>
  <c r="Q24" i="10" s="1"/>
  <c r="U24" i="11"/>
  <c r="U24" i="10" s="1"/>
  <c r="G25" i="11"/>
  <c r="G25" i="10" s="1"/>
  <c r="K25" i="11"/>
  <c r="K25" i="10" s="1"/>
  <c r="O25" i="11"/>
  <c r="O25" i="10" s="1"/>
  <c r="V25" i="11"/>
  <c r="V25" i="10" s="1"/>
  <c r="H26" i="11"/>
  <c r="H26" i="10" s="1"/>
  <c r="L26" i="11"/>
  <c r="L26" i="10" s="1"/>
  <c r="P26" i="11"/>
  <c r="P26" i="10" s="1"/>
  <c r="F8" i="11"/>
  <c r="V8" i="11"/>
  <c r="V8" i="10" s="1"/>
  <c r="Q9" i="11"/>
  <c r="Q9" i="10" s="1"/>
  <c r="N10" i="11"/>
  <c r="N10" i="10" s="1"/>
  <c r="N11" i="11"/>
  <c r="N11" i="10" s="1"/>
  <c r="M12" i="11"/>
  <c r="M12" i="10" s="1"/>
  <c r="K13" i="11"/>
  <c r="K13" i="10" s="1"/>
  <c r="I14" i="11"/>
  <c r="I14" i="10" s="1"/>
  <c r="L15" i="11"/>
  <c r="L15" i="10" s="1"/>
  <c r="I16" i="11"/>
  <c r="I16" i="10" s="1"/>
  <c r="V16" i="11"/>
  <c r="V16" i="10" s="1"/>
  <c r="N17" i="11"/>
  <c r="N17" i="10" s="1"/>
  <c r="V17" i="11"/>
  <c r="V17" i="10" s="1"/>
  <c r="K18" i="11"/>
  <c r="K18" i="10" s="1"/>
  <c r="S18" i="11"/>
  <c r="S18" i="10" s="1"/>
  <c r="H19" i="11"/>
  <c r="H19" i="10" s="1"/>
  <c r="Q19" i="11"/>
  <c r="Q19" i="10" s="1"/>
  <c r="H20" i="11"/>
  <c r="H20" i="10" s="1"/>
  <c r="P20" i="11"/>
  <c r="P20" i="10" s="1"/>
  <c r="F21" i="11"/>
  <c r="O21" i="11"/>
  <c r="O21" i="10" s="1"/>
  <c r="W21" i="11"/>
  <c r="W21" i="10" s="1"/>
  <c r="L22" i="11"/>
  <c r="L22" i="10" s="1"/>
  <c r="T22" i="11"/>
  <c r="T22" i="10" s="1"/>
  <c r="I23" i="11"/>
  <c r="I23" i="10" s="1"/>
  <c r="Q23" i="11"/>
  <c r="Q23" i="10" s="1"/>
  <c r="F24" i="11"/>
  <c r="N24" i="11"/>
  <c r="N24" i="10" s="1"/>
  <c r="V24" i="11"/>
  <c r="V24" i="10" s="1"/>
  <c r="L25" i="11"/>
  <c r="L25" i="10" s="1"/>
  <c r="X25" i="11"/>
  <c r="X25" i="10" s="1"/>
  <c r="M26" i="11"/>
  <c r="M26" i="10" s="1"/>
  <c r="R26" i="11"/>
  <c r="R26" i="10" s="1"/>
  <c r="V26" i="11"/>
  <c r="V26" i="10" s="1"/>
  <c r="G29" i="11"/>
  <c r="G29" i="10" s="1"/>
  <c r="K29" i="11"/>
  <c r="K29" i="10" s="1"/>
  <c r="O29" i="11"/>
  <c r="O29" i="10" s="1"/>
  <c r="S29" i="11"/>
  <c r="S29" i="10" s="1"/>
  <c r="W29" i="11"/>
  <c r="W29" i="10" s="1"/>
  <c r="J30" i="11"/>
  <c r="R30" i="11"/>
  <c r="R30" i="10" s="1"/>
  <c r="F31" i="11"/>
  <c r="F31" i="10" s="1"/>
  <c r="J31" i="11"/>
  <c r="J31" i="10" s="1"/>
  <c r="N31" i="11"/>
  <c r="N31" i="10" s="1"/>
  <c r="R31" i="11"/>
  <c r="R31" i="10" s="1"/>
  <c r="V31" i="11"/>
  <c r="V31" i="10" s="1"/>
  <c r="H32" i="11"/>
  <c r="L32" i="11"/>
  <c r="L32" i="10" s="1"/>
  <c r="Q32" i="11"/>
  <c r="Q32" i="10" s="1"/>
  <c r="V32" i="11"/>
  <c r="V32" i="10" s="1"/>
  <c r="H33" i="11"/>
  <c r="H33" i="10" s="1"/>
  <c r="L33" i="11"/>
  <c r="L33" i="10" s="1"/>
  <c r="P33" i="11"/>
  <c r="P33" i="10" s="1"/>
  <c r="T33" i="11"/>
  <c r="T33" i="10" s="1"/>
  <c r="X33" i="11"/>
  <c r="X33" i="10" s="1"/>
  <c r="I34" i="11"/>
  <c r="I34" i="10" s="1"/>
  <c r="N34" i="11"/>
  <c r="N34" i="10" s="1"/>
  <c r="U34" i="11"/>
  <c r="U34" i="10" s="1"/>
  <c r="K35" i="11"/>
  <c r="K35" i="10" s="1"/>
  <c r="P35" i="11"/>
  <c r="U35" i="11"/>
  <c r="U35" i="10" s="1"/>
  <c r="H36" i="11"/>
  <c r="L36" i="11"/>
  <c r="L36" i="10" s="1"/>
  <c r="P36" i="11"/>
  <c r="P36" i="10" s="1"/>
  <c r="T36" i="11"/>
  <c r="T36" i="10" s="1"/>
  <c r="X36" i="11"/>
  <c r="X36" i="10" s="1"/>
  <c r="L37" i="11"/>
  <c r="Q37" i="11"/>
  <c r="Q37" i="10" s="1"/>
  <c r="V37" i="11"/>
  <c r="V37" i="10" s="1"/>
  <c r="M38" i="11"/>
  <c r="R38" i="11"/>
  <c r="R38" i="10" s="1"/>
  <c r="W38" i="11"/>
  <c r="W38" i="10" s="1"/>
  <c r="J39" i="11"/>
  <c r="J39" i="10" s="1"/>
  <c r="N39" i="11"/>
  <c r="N39" i="10" s="1"/>
  <c r="R39" i="11"/>
  <c r="R39" i="10" s="1"/>
  <c r="V39" i="11"/>
  <c r="V39" i="10" s="1"/>
  <c r="G40" i="11"/>
  <c r="G40" i="10" s="1"/>
  <c r="K40" i="11"/>
  <c r="K40" i="10" s="1"/>
  <c r="O40" i="11"/>
  <c r="O40" i="10" s="1"/>
  <c r="S40" i="11"/>
  <c r="S40" i="10" s="1"/>
  <c r="W40" i="11"/>
  <c r="W40" i="10" s="1"/>
  <c r="H41" i="11"/>
  <c r="H41" i="10" s="1"/>
  <c r="L41" i="11"/>
  <c r="L41" i="10" s="1"/>
  <c r="P41" i="11"/>
  <c r="P41" i="10" s="1"/>
  <c r="T41" i="11"/>
  <c r="T41" i="10" s="1"/>
  <c r="X41" i="11"/>
  <c r="X41" i="10" s="1"/>
  <c r="M42" i="11"/>
  <c r="R42" i="11"/>
  <c r="R42" i="10" s="1"/>
  <c r="F43" i="11"/>
  <c r="F43" i="10" s="1"/>
  <c r="J43" i="11"/>
  <c r="J43" i="10" s="1"/>
  <c r="N43" i="11"/>
  <c r="N43" i="10" s="1"/>
  <c r="R43" i="11"/>
  <c r="R43" i="10" s="1"/>
  <c r="V43" i="11"/>
  <c r="V43" i="10" s="1"/>
  <c r="G44" i="11"/>
  <c r="G44" i="10" s="1"/>
  <c r="K44" i="11"/>
  <c r="K44" i="10" s="1"/>
  <c r="O44" i="11"/>
  <c r="O44" i="10" s="1"/>
  <c r="S44" i="11"/>
  <c r="S44" i="10" s="1"/>
  <c r="W44" i="11"/>
  <c r="W44" i="10" s="1"/>
  <c r="H45" i="11"/>
  <c r="H45" i="10" s="1"/>
  <c r="L45" i="11"/>
  <c r="L45" i="10" s="1"/>
  <c r="P45" i="11"/>
  <c r="P45" i="10" s="1"/>
  <c r="T45" i="11"/>
  <c r="T45" i="10" s="1"/>
  <c r="X45" i="11"/>
  <c r="X45" i="10" s="1"/>
  <c r="I46" i="11"/>
  <c r="I46" i="10" s="1"/>
  <c r="M46" i="11"/>
  <c r="M46" i="10" s="1"/>
  <c r="Q46" i="11"/>
  <c r="Q46" i="10" s="1"/>
  <c r="U46" i="11"/>
  <c r="U46" i="10" s="1"/>
  <c r="F47" i="11"/>
  <c r="F47" i="10" s="1"/>
  <c r="J47" i="11"/>
  <c r="J47" i="10" s="1"/>
  <c r="O47" i="11"/>
  <c r="O47" i="10" s="1"/>
  <c r="S47" i="11"/>
  <c r="S47" i="10" s="1"/>
  <c r="W47" i="11"/>
  <c r="W47" i="10" s="1"/>
  <c r="M48" i="11"/>
  <c r="M48" i="10" s="1"/>
  <c r="T48" i="11"/>
  <c r="F49" i="11"/>
  <c r="F49" i="10" s="1"/>
  <c r="J49" i="11"/>
  <c r="J49" i="10" s="1"/>
  <c r="N49" i="11"/>
  <c r="N49" i="10" s="1"/>
  <c r="R49" i="11"/>
  <c r="R49" i="10" s="1"/>
  <c r="V49" i="11"/>
  <c r="V49" i="10" s="1"/>
  <c r="I50" i="11"/>
  <c r="M50" i="11"/>
  <c r="M50" i="10" s="1"/>
  <c r="R50" i="11"/>
  <c r="R50" i="10" s="1"/>
  <c r="V50" i="11"/>
  <c r="V50" i="10" s="1"/>
  <c r="G51" i="11"/>
  <c r="G51" i="10" s="1"/>
  <c r="K51" i="11"/>
  <c r="K51" i="10" s="1"/>
  <c r="O51" i="11"/>
  <c r="O51" i="10" s="1"/>
  <c r="S51" i="11"/>
  <c r="S51" i="10" s="1"/>
  <c r="W51" i="11"/>
  <c r="W51" i="10" s="1"/>
  <c r="H52" i="11"/>
  <c r="H52" i="10" s="1"/>
  <c r="M52" i="11"/>
  <c r="Q52" i="11"/>
  <c r="Q52" i="10" s="1"/>
  <c r="U52" i="11"/>
  <c r="U52" i="10" s="1"/>
  <c r="F53" i="11"/>
  <c r="F53" i="10" s="1"/>
  <c r="K53" i="11"/>
  <c r="K53" i="10" s="1"/>
  <c r="P53" i="11"/>
  <c r="T53" i="11"/>
  <c r="T53" i="10" s="1"/>
  <c r="F54" i="11"/>
  <c r="F54" i="10" s="1"/>
  <c r="J54" i="11"/>
  <c r="J54" i="10" s="1"/>
  <c r="N54" i="11"/>
  <c r="N54" i="10" s="1"/>
  <c r="R54" i="11"/>
  <c r="R54" i="10" s="1"/>
  <c r="G8" i="11"/>
  <c r="W8" i="11"/>
  <c r="R9" i="11"/>
  <c r="R9" i="10" s="1"/>
  <c r="O10" i="11"/>
  <c r="O10" i="10" s="1"/>
  <c r="O11" i="11"/>
  <c r="O11" i="10" s="1"/>
  <c r="N12" i="11"/>
  <c r="N12" i="10" s="1"/>
  <c r="L13" i="11"/>
  <c r="L13" i="10" s="1"/>
  <c r="J14" i="11"/>
  <c r="J14" i="10" s="1"/>
  <c r="M15" i="11"/>
  <c r="M15" i="10" s="1"/>
  <c r="J16" i="11"/>
  <c r="J16" i="10" s="1"/>
  <c r="X16" i="11"/>
  <c r="X16" i="10" s="1"/>
  <c r="O17" i="11"/>
  <c r="O17" i="10" s="1"/>
  <c r="W17" i="11"/>
  <c r="W17" i="10" s="1"/>
  <c r="L18" i="11"/>
  <c r="L18" i="10" s="1"/>
  <c r="T18" i="11"/>
  <c r="T18" i="10" s="1"/>
  <c r="I19" i="11"/>
  <c r="I19" i="10" s="1"/>
  <c r="R19" i="11"/>
  <c r="R19" i="10" s="1"/>
  <c r="I20" i="11"/>
  <c r="I20" i="10" s="1"/>
  <c r="Q20" i="11"/>
  <c r="Q20" i="10" s="1"/>
  <c r="H21" i="11"/>
  <c r="H21" i="10" s="1"/>
  <c r="P21" i="11"/>
  <c r="P21" i="10" s="1"/>
  <c r="X21" i="11"/>
  <c r="X21" i="10" s="1"/>
  <c r="M22" i="11"/>
  <c r="M22" i="10" s="1"/>
  <c r="U22" i="11"/>
  <c r="U22" i="10" s="1"/>
  <c r="J23" i="11"/>
  <c r="J23" i="10" s="1"/>
  <c r="R23" i="11"/>
  <c r="R23" i="10" s="1"/>
  <c r="G24" i="11"/>
  <c r="G24" i="10" s="1"/>
  <c r="O24" i="11"/>
  <c r="O24" i="10" s="1"/>
  <c r="W24" i="11"/>
  <c r="W24" i="10" s="1"/>
  <c r="M25" i="11"/>
  <c r="M25" i="10" s="1"/>
  <c r="F26" i="11"/>
  <c r="N26" i="11"/>
  <c r="N26" i="10" s="1"/>
  <c r="S26" i="11"/>
  <c r="S26" i="10" s="1"/>
  <c r="W26" i="11"/>
  <c r="W26" i="10" s="1"/>
  <c r="H29" i="11"/>
  <c r="H29" i="10" s="1"/>
  <c r="L29" i="11"/>
  <c r="L29" i="10" s="1"/>
  <c r="P29" i="11"/>
  <c r="P29" i="10" s="1"/>
  <c r="T29" i="11"/>
  <c r="T29" i="10" s="1"/>
  <c r="X29" i="11"/>
  <c r="X29" i="10" s="1"/>
  <c r="M30" i="11"/>
  <c r="S30" i="11"/>
  <c r="G31" i="11"/>
  <c r="G31" i="10" s="1"/>
  <c r="K31" i="11"/>
  <c r="K31" i="10" s="1"/>
  <c r="O31" i="11"/>
  <c r="O31" i="10" s="1"/>
  <c r="S31" i="11"/>
  <c r="S31" i="10" s="1"/>
  <c r="W31" i="11"/>
  <c r="W31" i="10" s="1"/>
  <c r="I32" i="11"/>
  <c r="I32" i="10" s="1"/>
  <c r="M32" i="11"/>
  <c r="M32" i="10" s="1"/>
  <c r="R32" i="11"/>
  <c r="X32" i="11"/>
  <c r="X32" i="10" s="1"/>
  <c r="I33" i="11"/>
  <c r="I33" i="10" s="1"/>
  <c r="M33" i="11"/>
  <c r="M33" i="10" s="1"/>
  <c r="Q33" i="11"/>
  <c r="Q33" i="10" s="1"/>
  <c r="U33" i="11"/>
  <c r="U33" i="10" s="1"/>
  <c r="F34" i="11"/>
  <c r="F34" i="10" s="1"/>
  <c r="J34" i="11"/>
  <c r="J34" i="10" s="1"/>
  <c r="O34" i="11"/>
  <c r="O34" i="10" s="1"/>
  <c r="V34" i="11"/>
  <c r="V34" i="10" s="1"/>
  <c r="L35" i="11"/>
  <c r="Q35" i="11"/>
  <c r="Q35" i="10" s="1"/>
  <c r="W35" i="11"/>
  <c r="W35" i="10" s="1"/>
  <c r="I36" i="11"/>
  <c r="I36" i="10" s="1"/>
  <c r="M36" i="11"/>
  <c r="M36" i="10" s="1"/>
  <c r="Q36" i="11"/>
  <c r="Q36" i="10" s="1"/>
  <c r="U36" i="11"/>
  <c r="U36" i="10" s="1"/>
  <c r="F37" i="11"/>
  <c r="F37" i="10" s="1"/>
  <c r="M37" i="11"/>
  <c r="M37" i="10" s="1"/>
  <c r="R37" i="11"/>
  <c r="R37" i="10" s="1"/>
  <c r="W37" i="11"/>
  <c r="N38" i="11"/>
  <c r="S38" i="11"/>
  <c r="X38" i="11"/>
  <c r="K39" i="11"/>
  <c r="O39" i="11"/>
  <c r="O39" i="10" s="1"/>
  <c r="S39" i="11"/>
  <c r="S39" i="10" s="1"/>
  <c r="W39" i="11"/>
  <c r="W39" i="10" s="1"/>
  <c r="H40" i="11"/>
  <c r="H40" i="10" s="1"/>
  <c r="L40" i="11"/>
  <c r="L40" i="10" s="1"/>
  <c r="P40" i="11"/>
  <c r="P40" i="10" s="1"/>
  <c r="T40" i="11"/>
  <c r="T40" i="10" s="1"/>
  <c r="X40" i="11"/>
  <c r="X40" i="10" s="1"/>
  <c r="I41" i="11"/>
  <c r="I41" i="10" s="1"/>
  <c r="M41" i="11"/>
  <c r="M41" i="10" s="1"/>
  <c r="Q41" i="11"/>
  <c r="Q41" i="10" s="1"/>
  <c r="U41" i="11"/>
  <c r="U41" i="10" s="1"/>
  <c r="F42" i="11"/>
  <c r="F42" i="10" s="1"/>
  <c r="N42" i="11"/>
  <c r="T42" i="11"/>
  <c r="T42" i="10" s="1"/>
  <c r="G43" i="11"/>
  <c r="G43" i="10" s="1"/>
  <c r="K43" i="11"/>
  <c r="K43" i="10" s="1"/>
  <c r="O43" i="11"/>
  <c r="O43" i="10" s="1"/>
  <c r="S43" i="11"/>
  <c r="S43" i="10" s="1"/>
  <c r="W43" i="11"/>
  <c r="W43" i="10" s="1"/>
  <c r="H44" i="11"/>
  <c r="H44" i="10" s="1"/>
  <c r="L44" i="11"/>
  <c r="L44" i="10" s="1"/>
  <c r="P44" i="11"/>
  <c r="P44" i="10" s="1"/>
  <c r="T44" i="11"/>
  <c r="T44" i="10" s="1"/>
  <c r="X44" i="11"/>
  <c r="X44" i="10" s="1"/>
  <c r="I45" i="11"/>
  <c r="I45" i="10" s="1"/>
  <c r="M45" i="11"/>
  <c r="M45" i="10" s="1"/>
  <c r="Q45" i="11"/>
  <c r="Q45" i="10" s="1"/>
  <c r="U45" i="11"/>
  <c r="U45" i="10" s="1"/>
  <c r="F46" i="11"/>
  <c r="F46" i="10" s="1"/>
  <c r="J46" i="11"/>
  <c r="J46" i="10" s="1"/>
  <c r="N46" i="11"/>
  <c r="N46" i="10" s="1"/>
  <c r="R46" i="11"/>
  <c r="R46" i="10" s="1"/>
  <c r="V46" i="11"/>
  <c r="V46" i="10" s="1"/>
  <c r="G47" i="11"/>
  <c r="G47" i="10" s="1"/>
  <c r="L47" i="11"/>
  <c r="L47" i="10" s="1"/>
  <c r="P47" i="11"/>
  <c r="P47" i="10" s="1"/>
  <c r="T47" i="11"/>
  <c r="T47" i="10" s="1"/>
  <c r="X47" i="11"/>
  <c r="X47" i="10" s="1"/>
  <c r="O48" i="11"/>
  <c r="O48" i="10" s="1"/>
  <c r="V48" i="11"/>
  <c r="V48" i="10" s="1"/>
  <c r="G49" i="11"/>
  <c r="G49" i="10" s="1"/>
  <c r="K49" i="11"/>
  <c r="K49" i="10" s="1"/>
  <c r="O49" i="11"/>
  <c r="O49" i="10" s="1"/>
  <c r="S49" i="11"/>
  <c r="S49" i="10" s="1"/>
  <c r="W49" i="11"/>
  <c r="W49" i="10" s="1"/>
  <c r="J50" i="11"/>
  <c r="J50" i="10" s="1"/>
  <c r="O50" i="11"/>
  <c r="O50" i="10" s="1"/>
  <c r="S50" i="11"/>
  <c r="S50" i="10" s="1"/>
  <c r="W50" i="11"/>
  <c r="W50" i="10" s="1"/>
  <c r="H51" i="11"/>
  <c r="H51" i="10" s="1"/>
  <c r="L51" i="11"/>
  <c r="L51" i="10" s="1"/>
  <c r="P51" i="11"/>
  <c r="P51" i="10" s="1"/>
  <c r="T51" i="11"/>
  <c r="T51" i="10" s="1"/>
  <c r="X51" i="11"/>
  <c r="X51" i="10" s="1"/>
  <c r="I52" i="11"/>
  <c r="I52" i="10" s="1"/>
  <c r="N52" i="11"/>
  <c r="N52" i="10" s="1"/>
  <c r="R52" i="11"/>
  <c r="R52" i="10" s="1"/>
  <c r="V52" i="11"/>
  <c r="V52" i="10" s="1"/>
  <c r="H53" i="11"/>
  <c r="H53" i="10" s="1"/>
  <c r="L53" i="11"/>
  <c r="L53" i="10" s="1"/>
  <c r="Q53" i="11"/>
  <c r="Q53" i="10" s="1"/>
  <c r="U53" i="11"/>
  <c r="U53" i="10" s="1"/>
  <c r="G54" i="11"/>
  <c r="G54" i="10" s="1"/>
  <c r="K54" i="11"/>
  <c r="K54" i="10" s="1"/>
  <c r="O54" i="11"/>
  <c r="O54" i="10" s="1"/>
  <c r="S54" i="11"/>
  <c r="S54" i="10" s="1"/>
  <c r="W54" i="11"/>
  <c r="W54" i="10" s="1"/>
  <c r="H55" i="11"/>
  <c r="H55" i="10" s="1"/>
  <c r="L55" i="11"/>
  <c r="L55" i="10" s="1"/>
  <c r="P55" i="11"/>
  <c r="P55" i="10" s="1"/>
  <c r="T55" i="11"/>
  <c r="T55" i="10" s="1"/>
  <c r="X55" i="11"/>
  <c r="X55" i="10" s="1"/>
  <c r="I56" i="11"/>
  <c r="I56" i="10" s="1"/>
  <c r="M56" i="11"/>
  <c r="M56" i="10" s="1"/>
  <c r="Q56" i="11"/>
  <c r="Q56" i="10" s="1"/>
  <c r="U56" i="11"/>
  <c r="U56" i="10" s="1"/>
  <c r="F57" i="11"/>
  <c r="F57" i="10" s="1"/>
  <c r="M57" i="11"/>
  <c r="T57" i="11"/>
  <c r="F58" i="11"/>
  <c r="F58" i="10" s="1"/>
  <c r="J58" i="11"/>
  <c r="J58" i="10" s="1"/>
  <c r="N58" i="11"/>
  <c r="N58" i="10" s="1"/>
  <c r="R58" i="11"/>
  <c r="R58" i="10" s="1"/>
  <c r="V58" i="11"/>
  <c r="V58" i="10" s="1"/>
  <c r="N8" i="11"/>
  <c r="Y9" i="11"/>
  <c r="Y9" i="10" s="1"/>
  <c r="V11" i="11"/>
  <c r="V11" i="10" s="1"/>
  <c r="S13" i="11"/>
  <c r="S13" i="10" s="1"/>
  <c r="T15" i="11"/>
  <c r="T15" i="10" s="1"/>
  <c r="I17" i="11"/>
  <c r="G18" i="11"/>
  <c r="G18" i="10" s="1"/>
  <c r="W18" i="11"/>
  <c r="W18" i="10" s="1"/>
  <c r="W19" i="11"/>
  <c r="T20" i="11"/>
  <c r="T20" i="10" s="1"/>
  <c r="S21" i="11"/>
  <c r="S21" i="10" s="1"/>
  <c r="P22" i="11"/>
  <c r="P22" i="10" s="1"/>
  <c r="M23" i="11"/>
  <c r="M23" i="10" s="1"/>
  <c r="J24" i="11"/>
  <c r="J24" i="10" s="1"/>
  <c r="H25" i="11"/>
  <c r="I26" i="11"/>
  <c r="I26" i="10" s="1"/>
  <c r="T26" i="11"/>
  <c r="T26" i="10" s="1"/>
  <c r="I29" i="11"/>
  <c r="I29" i="10" s="1"/>
  <c r="Q29" i="11"/>
  <c r="Q29" i="10" s="1"/>
  <c r="F30" i="11"/>
  <c r="T30" i="11"/>
  <c r="T30" i="10" s="1"/>
  <c r="L31" i="11"/>
  <c r="L31" i="10" s="1"/>
  <c r="T31" i="11"/>
  <c r="T31" i="10" s="1"/>
  <c r="J32" i="11"/>
  <c r="J32" i="10" s="1"/>
  <c r="T32" i="11"/>
  <c r="T32" i="10" s="1"/>
  <c r="J33" i="11"/>
  <c r="J33" i="10" s="1"/>
  <c r="R33" i="11"/>
  <c r="R33" i="10" s="1"/>
  <c r="G34" i="11"/>
  <c r="G34" i="10" s="1"/>
  <c r="S34" i="11"/>
  <c r="M35" i="11"/>
  <c r="M35" i="10" s="1"/>
  <c r="X35" i="11"/>
  <c r="N36" i="11"/>
  <c r="N36" i="10" s="1"/>
  <c r="V36" i="11"/>
  <c r="V36" i="10" s="1"/>
  <c r="O37" i="11"/>
  <c r="O37" i="10" s="1"/>
  <c r="H38" i="11"/>
  <c r="T38" i="11"/>
  <c r="T38" i="10" s="1"/>
  <c r="L39" i="11"/>
  <c r="L39" i="10" s="1"/>
  <c r="T39" i="11"/>
  <c r="T39" i="10" s="1"/>
  <c r="I40" i="11"/>
  <c r="I40" i="10" s="1"/>
  <c r="Q40" i="11"/>
  <c r="Q40" i="10" s="1"/>
  <c r="F41" i="11"/>
  <c r="F41" i="10" s="1"/>
  <c r="N41" i="11"/>
  <c r="N41" i="10" s="1"/>
  <c r="V41" i="11"/>
  <c r="V41" i="10" s="1"/>
  <c r="O42" i="11"/>
  <c r="O42" i="10" s="1"/>
  <c r="H43" i="11"/>
  <c r="H43" i="10" s="1"/>
  <c r="P43" i="11"/>
  <c r="P43" i="10" s="1"/>
  <c r="X43" i="11"/>
  <c r="X43" i="10" s="1"/>
  <c r="M44" i="11"/>
  <c r="M44" i="10" s="1"/>
  <c r="U44" i="11"/>
  <c r="U44" i="10" s="1"/>
  <c r="J45" i="11"/>
  <c r="J45" i="10" s="1"/>
  <c r="R45" i="11"/>
  <c r="R45" i="10" s="1"/>
  <c r="G46" i="11"/>
  <c r="G46" i="10" s="1"/>
  <c r="O46" i="11"/>
  <c r="O46" i="10" s="1"/>
  <c r="W46" i="11"/>
  <c r="W46" i="10" s="1"/>
  <c r="M47" i="11"/>
  <c r="U47" i="11"/>
  <c r="U47" i="10" s="1"/>
  <c r="Q48" i="11"/>
  <c r="Q48" i="10" s="1"/>
  <c r="H49" i="11"/>
  <c r="H49" i="10" s="1"/>
  <c r="P49" i="11"/>
  <c r="P49" i="10" s="1"/>
  <c r="X49" i="11"/>
  <c r="X49" i="10" s="1"/>
  <c r="P50" i="11"/>
  <c r="X50" i="11"/>
  <c r="X50" i="10" s="1"/>
  <c r="M51" i="11"/>
  <c r="M51" i="10" s="1"/>
  <c r="U51" i="11"/>
  <c r="U51" i="10" s="1"/>
  <c r="J52" i="11"/>
  <c r="J52" i="10" s="1"/>
  <c r="S52" i="11"/>
  <c r="S52" i="10" s="1"/>
  <c r="I53" i="11"/>
  <c r="R53" i="11"/>
  <c r="R53" i="10" s="1"/>
  <c r="H54" i="11"/>
  <c r="H54" i="10" s="1"/>
  <c r="P54" i="11"/>
  <c r="P54" i="10" s="1"/>
  <c r="V54" i="11"/>
  <c r="V54" i="10" s="1"/>
  <c r="I55" i="11"/>
  <c r="I55" i="10" s="1"/>
  <c r="N55" i="11"/>
  <c r="N55" i="10" s="1"/>
  <c r="S55" i="11"/>
  <c r="S55" i="10" s="1"/>
  <c r="F56" i="11"/>
  <c r="F56" i="10" s="1"/>
  <c r="K56" i="11"/>
  <c r="K56" i="10" s="1"/>
  <c r="P56" i="11"/>
  <c r="P56" i="10" s="1"/>
  <c r="V56" i="11"/>
  <c r="V56" i="10" s="1"/>
  <c r="I57" i="11"/>
  <c r="I57" i="10" s="1"/>
  <c r="S57" i="11"/>
  <c r="G58" i="11"/>
  <c r="G58" i="10" s="1"/>
  <c r="L58" i="11"/>
  <c r="L58" i="10" s="1"/>
  <c r="Q58" i="11"/>
  <c r="Q58" i="10" s="1"/>
  <c r="W58" i="11"/>
  <c r="W58" i="10" s="1"/>
  <c r="H59" i="11"/>
  <c r="H59" i="10" s="1"/>
  <c r="L59" i="11"/>
  <c r="L59" i="10" s="1"/>
  <c r="P59" i="11"/>
  <c r="P59" i="10" s="1"/>
  <c r="T59" i="11"/>
  <c r="T59" i="10" s="1"/>
  <c r="X59" i="11"/>
  <c r="X59" i="10" s="1"/>
  <c r="U28" i="11"/>
  <c r="U28" i="10" s="1"/>
  <c r="Q28" i="11"/>
  <c r="Q28" i="10" s="1"/>
  <c r="M28" i="11"/>
  <c r="M28" i="10" s="1"/>
  <c r="I28" i="11"/>
  <c r="I28" i="10" s="1"/>
  <c r="I9" i="11"/>
  <c r="I9" i="10" s="1"/>
  <c r="X10" i="11"/>
  <c r="X10" i="10" s="1"/>
  <c r="U12" i="11"/>
  <c r="U12" i="10" s="1"/>
  <c r="Q16" i="11"/>
  <c r="Q16" i="10" s="1"/>
  <c r="O18" i="11"/>
  <c r="O18" i="10" s="1"/>
  <c r="L20" i="11"/>
  <c r="L20" i="10" s="1"/>
  <c r="H22" i="11"/>
  <c r="H22" i="10" s="1"/>
  <c r="U23" i="11"/>
  <c r="U23" i="10" s="1"/>
  <c r="Q25" i="11"/>
  <c r="Q25" i="10" s="1"/>
  <c r="X26" i="11"/>
  <c r="X26" i="10" s="1"/>
  <c r="U29" i="11"/>
  <c r="U29" i="10" s="1"/>
  <c r="O30" i="11"/>
  <c r="O30" i="10" s="1"/>
  <c r="X31" i="11"/>
  <c r="X31" i="10" s="1"/>
  <c r="F33" i="11"/>
  <c r="F33" i="10" s="1"/>
  <c r="V33" i="11"/>
  <c r="V33" i="10" s="1"/>
  <c r="F35" i="11"/>
  <c r="F35" i="10" s="1"/>
  <c r="J36" i="11"/>
  <c r="J36" i="10" s="1"/>
  <c r="G37" i="11"/>
  <c r="G37" i="10" s="1"/>
  <c r="O38" i="11"/>
  <c r="O38" i="10" s="1"/>
  <c r="P39" i="11"/>
  <c r="P39" i="10" s="1"/>
  <c r="M40" i="11"/>
  <c r="M40" i="10" s="1"/>
  <c r="J41" i="11"/>
  <c r="J41" i="10" s="1"/>
  <c r="H42" i="11"/>
  <c r="H42" i="10" s="1"/>
  <c r="U42" i="11"/>
  <c r="T43" i="11"/>
  <c r="T43" i="10" s="1"/>
  <c r="Q44" i="11"/>
  <c r="Q44" i="10" s="1"/>
  <c r="N45" i="11"/>
  <c r="N45" i="10" s="1"/>
  <c r="K46" i="11"/>
  <c r="K46" i="10" s="1"/>
  <c r="H47" i="11"/>
  <c r="H47" i="10" s="1"/>
  <c r="I48" i="11"/>
  <c r="L49" i="11"/>
  <c r="L49" i="10" s="1"/>
  <c r="K50" i="11"/>
  <c r="K50" i="10" s="1"/>
  <c r="I51" i="11"/>
  <c r="I51" i="10" s="1"/>
  <c r="F52" i="11"/>
  <c r="F52" i="10" s="1"/>
  <c r="W52" i="11"/>
  <c r="W52" i="10" s="1"/>
  <c r="V53" i="11"/>
  <c r="V53" i="10" s="1"/>
  <c r="T54" i="11"/>
  <c r="T54" i="10" s="1"/>
  <c r="K55" i="11"/>
  <c r="K55" i="10" s="1"/>
  <c r="V55" i="11"/>
  <c r="V55" i="10" s="1"/>
  <c r="N56" i="11"/>
  <c r="N56" i="10" s="1"/>
  <c r="X56" i="11"/>
  <c r="X56" i="10" s="1"/>
  <c r="V57" i="11"/>
  <c r="V57" i="10" s="1"/>
  <c r="O58" i="11"/>
  <c r="O58" i="10" s="1"/>
  <c r="F59" i="11"/>
  <c r="F59" i="10" s="1"/>
  <c r="N59" i="11"/>
  <c r="N59" i="10" s="1"/>
  <c r="V59" i="11"/>
  <c r="V59" i="10" s="1"/>
  <c r="S28" i="11"/>
  <c r="S28" i="10" s="1"/>
  <c r="K28" i="11"/>
  <c r="K28" i="10" s="1"/>
  <c r="J9" i="11"/>
  <c r="J9" i="10" s="1"/>
  <c r="F11" i="11"/>
  <c r="V12" i="11"/>
  <c r="V12" i="10" s="1"/>
  <c r="R16" i="11"/>
  <c r="R16" i="10" s="1"/>
  <c r="P18" i="11"/>
  <c r="P18" i="10" s="1"/>
  <c r="M20" i="11"/>
  <c r="M20" i="10" s="1"/>
  <c r="I22" i="11"/>
  <c r="I22" i="10" s="1"/>
  <c r="V23" i="11"/>
  <c r="V23" i="10" s="1"/>
  <c r="R25" i="11"/>
  <c r="F29" i="11"/>
  <c r="F29" i="10" s="1"/>
  <c r="V29" i="11"/>
  <c r="V29" i="10" s="1"/>
  <c r="I31" i="11"/>
  <c r="I31" i="10" s="1"/>
  <c r="G32" i="11"/>
  <c r="G32" i="10" s="1"/>
  <c r="G33" i="11"/>
  <c r="G33" i="10" s="1"/>
  <c r="W33" i="11"/>
  <c r="W33" i="10" s="1"/>
  <c r="I35" i="11"/>
  <c r="K36" i="11"/>
  <c r="K36" i="10" s="1"/>
  <c r="K37" i="11"/>
  <c r="O8" i="11"/>
  <c r="O8" i="10" s="1"/>
  <c r="Z9" i="11"/>
  <c r="Z9" i="10" s="1"/>
  <c r="W11" i="11"/>
  <c r="W11" i="10" s="1"/>
  <c r="T13" i="11"/>
  <c r="T13" i="10" s="1"/>
  <c r="U15" i="11"/>
  <c r="U15" i="10" s="1"/>
  <c r="K17" i="11"/>
  <c r="K17" i="10" s="1"/>
  <c r="H18" i="11"/>
  <c r="H18" i="10" s="1"/>
  <c r="X18" i="11"/>
  <c r="X18" i="10" s="1"/>
  <c r="X19" i="11"/>
  <c r="U20" i="11"/>
  <c r="U20" i="10" s="1"/>
  <c r="T21" i="11"/>
  <c r="T21" i="10" s="1"/>
  <c r="Q22" i="11"/>
  <c r="Q22" i="10" s="1"/>
  <c r="N23" i="11"/>
  <c r="N23" i="10" s="1"/>
  <c r="K24" i="11"/>
  <c r="K24" i="10" s="1"/>
  <c r="I25" i="11"/>
  <c r="I25" i="10" s="1"/>
  <c r="J26" i="11"/>
  <c r="J26" i="10" s="1"/>
  <c r="U26" i="11"/>
  <c r="U26" i="10" s="1"/>
  <c r="J29" i="11"/>
  <c r="J29" i="10" s="1"/>
  <c r="R29" i="11"/>
  <c r="R29" i="10" s="1"/>
  <c r="G30" i="11"/>
  <c r="G30" i="10" s="1"/>
  <c r="V30" i="11"/>
  <c r="V30" i="10" s="1"/>
  <c r="M31" i="11"/>
  <c r="M31" i="10" s="1"/>
  <c r="U31" i="11"/>
  <c r="U31" i="10" s="1"/>
  <c r="K32" i="11"/>
  <c r="K32" i="10" s="1"/>
  <c r="U32" i="11"/>
  <c r="K33" i="11"/>
  <c r="K33" i="10" s="1"/>
  <c r="S33" i="11"/>
  <c r="S33" i="10" s="1"/>
  <c r="H34" i="11"/>
  <c r="H34" i="10" s="1"/>
  <c r="T34" i="11"/>
  <c r="O35" i="11"/>
  <c r="O35" i="10" s="1"/>
  <c r="G36" i="11"/>
  <c r="G36" i="10" s="1"/>
  <c r="O36" i="11"/>
  <c r="O36" i="10" s="1"/>
  <c r="W36" i="11"/>
  <c r="W36" i="10" s="1"/>
  <c r="P37" i="11"/>
  <c r="I38" i="11"/>
  <c r="U38" i="11"/>
  <c r="U38" i="10" s="1"/>
  <c r="M39" i="11"/>
  <c r="M39" i="10" s="1"/>
  <c r="U39" i="11"/>
  <c r="U39" i="10" s="1"/>
  <c r="J40" i="11"/>
  <c r="J40" i="10" s="1"/>
  <c r="R40" i="11"/>
  <c r="R40" i="10" s="1"/>
  <c r="G41" i="11"/>
  <c r="G41" i="10" s="1"/>
  <c r="O41" i="11"/>
  <c r="O41" i="10" s="1"/>
  <c r="W41" i="11"/>
  <c r="W41" i="10" s="1"/>
  <c r="P42" i="11"/>
  <c r="P42" i="10" s="1"/>
  <c r="I43" i="11"/>
  <c r="I43" i="10" s="1"/>
  <c r="Q43" i="11"/>
  <c r="Q43" i="10" s="1"/>
  <c r="F44" i="11"/>
  <c r="F44" i="10" s="1"/>
  <c r="N44" i="11"/>
  <c r="N44" i="10" s="1"/>
  <c r="V44" i="11"/>
  <c r="V44" i="10" s="1"/>
  <c r="K45" i="11"/>
  <c r="K45" i="10" s="1"/>
  <c r="S45" i="11"/>
  <c r="S45" i="10" s="1"/>
  <c r="H46" i="11"/>
  <c r="H46" i="10" s="1"/>
  <c r="P46" i="11"/>
  <c r="P46" i="10" s="1"/>
  <c r="X46" i="11"/>
  <c r="X46" i="10" s="1"/>
  <c r="N47" i="11"/>
  <c r="N47" i="10" s="1"/>
  <c r="V47" i="11"/>
  <c r="V47" i="10" s="1"/>
  <c r="S48" i="11"/>
  <c r="I49" i="11"/>
  <c r="I49" i="10" s="1"/>
  <c r="Q49" i="11"/>
  <c r="Q49" i="10" s="1"/>
  <c r="H50" i="11"/>
  <c r="Q50" i="11"/>
  <c r="Q50" i="10" s="1"/>
  <c r="F51" i="11"/>
  <c r="F51" i="10" s="1"/>
  <c r="N51" i="11"/>
  <c r="N51" i="10" s="1"/>
  <c r="V51" i="11"/>
  <c r="V51" i="10" s="1"/>
  <c r="L52" i="11"/>
  <c r="L52" i="10" s="1"/>
  <c r="T52" i="11"/>
  <c r="T52" i="10" s="1"/>
  <c r="J53" i="11"/>
  <c r="J53" i="10" s="1"/>
  <c r="S53" i="11"/>
  <c r="S53" i="10" s="1"/>
  <c r="I54" i="11"/>
  <c r="I54" i="10" s="1"/>
  <c r="Q54" i="11"/>
  <c r="Q54" i="10" s="1"/>
  <c r="X54" i="11"/>
  <c r="X54" i="10" s="1"/>
  <c r="J55" i="11"/>
  <c r="J55" i="10" s="1"/>
  <c r="O55" i="11"/>
  <c r="O55" i="10" s="1"/>
  <c r="U55" i="11"/>
  <c r="U55" i="10" s="1"/>
  <c r="G56" i="11"/>
  <c r="G56" i="10" s="1"/>
  <c r="L56" i="11"/>
  <c r="L56" i="10" s="1"/>
  <c r="R56" i="11"/>
  <c r="R56" i="10" s="1"/>
  <c r="W56" i="11"/>
  <c r="W56" i="10" s="1"/>
  <c r="L57" i="11"/>
  <c r="U57" i="11"/>
  <c r="U57" i="10" s="1"/>
  <c r="H58" i="11"/>
  <c r="H58" i="10" s="1"/>
  <c r="M58" i="11"/>
  <c r="M58" i="10" s="1"/>
  <c r="S58" i="11"/>
  <c r="S58" i="10" s="1"/>
  <c r="X58" i="11"/>
  <c r="X58" i="10" s="1"/>
  <c r="I59" i="11"/>
  <c r="I59" i="10" s="1"/>
  <c r="M59" i="11"/>
  <c r="M59" i="10" s="1"/>
  <c r="Q59" i="11"/>
  <c r="Q59" i="10" s="1"/>
  <c r="U59" i="11"/>
  <c r="U59" i="10" s="1"/>
  <c r="X28" i="11"/>
  <c r="X28" i="10" s="1"/>
  <c r="T28" i="11"/>
  <c r="T28" i="10" s="1"/>
  <c r="P28" i="11"/>
  <c r="P28" i="10" s="1"/>
  <c r="L28" i="11"/>
  <c r="L28" i="10" s="1"/>
  <c r="H28" i="11"/>
  <c r="H28" i="10" s="1"/>
  <c r="T14" i="11"/>
  <c r="T14" i="10" s="1"/>
  <c r="R17" i="11"/>
  <c r="R17" i="10" s="1"/>
  <c r="M19" i="11"/>
  <c r="M19" i="10" s="1"/>
  <c r="K21" i="11"/>
  <c r="K21" i="10" s="1"/>
  <c r="X22" i="11"/>
  <c r="X22" i="10" s="1"/>
  <c r="R24" i="11"/>
  <c r="R24" i="10" s="1"/>
  <c r="O26" i="11"/>
  <c r="O26" i="10" s="1"/>
  <c r="M29" i="11"/>
  <c r="M29" i="10" s="1"/>
  <c r="H31" i="11"/>
  <c r="H31" i="10" s="1"/>
  <c r="P31" i="11"/>
  <c r="P31" i="10" s="1"/>
  <c r="N32" i="11"/>
  <c r="N32" i="10" s="1"/>
  <c r="N33" i="11"/>
  <c r="N33" i="10" s="1"/>
  <c r="L34" i="11"/>
  <c r="L34" i="10" s="1"/>
  <c r="S35" i="11"/>
  <c r="S35" i="10" s="1"/>
  <c r="R36" i="11"/>
  <c r="R36" i="10" s="1"/>
  <c r="S37" i="11"/>
  <c r="S37" i="10" s="1"/>
  <c r="G39" i="11"/>
  <c r="G39" i="10" s="1"/>
  <c r="X39" i="11"/>
  <c r="X39" i="10" s="1"/>
  <c r="U40" i="11"/>
  <c r="U40" i="10" s="1"/>
  <c r="R41" i="11"/>
  <c r="R41" i="10" s="1"/>
  <c r="L43" i="11"/>
  <c r="L43" i="10" s="1"/>
  <c r="I44" i="11"/>
  <c r="I44" i="10" s="1"/>
  <c r="F45" i="11"/>
  <c r="F45" i="10" s="1"/>
  <c r="V45" i="11"/>
  <c r="V45" i="10" s="1"/>
  <c r="S46" i="11"/>
  <c r="S46" i="10" s="1"/>
  <c r="Q47" i="11"/>
  <c r="Q47" i="10" s="1"/>
  <c r="W48" i="11"/>
  <c r="T49" i="11"/>
  <c r="T49" i="10" s="1"/>
  <c r="T50" i="11"/>
  <c r="T50" i="10" s="1"/>
  <c r="Q51" i="11"/>
  <c r="Q51" i="10" s="1"/>
  <c r="O52" i="11"/>
  <c r="O52" i="10" s="1"/>
  <c r="M53" i="11"/>
  <c r="M53" i="10" s="1"/>
  <c r="L54" i="11"/>
  <c r="L54" i="10" s="1"/>
  <c r="F55" i="11"/>
  <c r="F55" i="10" s="1"/>
  <c r="Q55" i="11"/>
  <c r="Q55" i="10" s="1"/>
  <c r="H56" i="11"/>
  <c r="H56" i="10" s="1"/>
  <c r="S56" i="11"/>
  <c r="S56" i="10" s="1"/>
  <c r="N57" i="11"/>
  <c r="N57" i="10" s="1"/>
  <c r="I58" i="11"/>
  <c r="I58" i="10" s="1"/>
  <c r="T58" i="11"/>
  <c r="T58" i="10" s="1"/>
  <c r="J59" i="11"/>
  <c r="J59" i="10" s="1"/>
  <c r="R59" i="11"/>
  <c r="R59" i="10" s="1"/>
  <c r="W28" i="11"/>
  <c r="W28" i="10" s="1"/>
  <c r="O28" i="11"/>
  <c r="O28" i="10" s="1"/>
  <c r="G28" i="11"/>
  <c r="G28" i="10" s="1"/>
  <c r="V14" i="11"/>
  <c r="V14" i="10" s="1"/>
  <c r="S17" i="11"/>
  <c r="S17" i="10" s="1"/>
  <c r="N19" i="11"/>
  <c r="L21" i="11"/>
  <c r="L21" i="10" s="1"/>
  <c r="F23" i="11"/>
  <c r="S24" i="11"/>
  <c r="S24" i="10" s="1"/>
  <c r="Q26" i="11"/>
  <c r="Q26" i="10" s="1"/>
  <c r="N29" i="11"/>
  <c r="N29" i="10" s="1"/>
  <c r="P30" i="11"/>
  <c r="Q31" i="11"/>
  <c r="Q31" i="10" s="1"/>
  <c r="O32" i="11"/>
  <c r="O32" i="10" s="1"/>
  <c r="O33" i="11"/>
  <c r="O33" i="10" s="1"/>
  <c r="M34" i="11"/>
  <c r="T35" i="11"/>
  <c r="S36" i="11"/>
  <c r="S36" i="10" s="1"/>
  <c r="T37" i="11"/>
  <c r="T37" i="10" s="1"/>
  <c r="Q39" i="11"/>
  <c r="Q39" i="10" s="1"/>
  <c r="K41" i="11"/>
  <c r="K41" i="10" s="1"/>
  <c r="M43" i="11"/>
  <c r="M43" i="10" s="1"/>
  <c r="G45" i="11"/>
  <c r="G45" i="10" s="1"/>
  <c r="T46" i="11"/>
  <c r="T46" i="10" s="1"/>
  <c r="X48" i="11"/>
  <c r="X48" i="10" s="1"/>
  <c r="U50" i="11"/>
  <c r="U50" i="10" s="1"/>
  <c r="P52" i="11"/>
  <c r="P52" i="10" s="1"/>
  <c r="M54" i="11"/>
  <c r="M54" i="10" s="1"/>
  <c r="R55" i="11"/>
  <c r="R55" i="10" s="1"/>
  <c r="T56" i="11"/>
  <c r="T56" i="10" s="1"/>
  <c r="K58" i="11"/>
  <c r="K58" i="10" s="1"/>
  <c r="K59" i="11"/>
  <c r="K59" i="10" s="1"/>
  <c r="V28" i="11"/>
  <c r="V28" i="10" s="1"/>
  <c r="F28" i="11"/>
  <c r="F28" i="10" s="1"/>
  <c r="N40" i="11"/>
  <c r="N40" i="10" s="1"/>
  <c r="J44" i="11"/>
  <c r="J44" i="10" s="1"/>
  <c r="R47" i="11"/>
  <c r="R47" i="10" s="1"/>
  <c r="R51" i="11"/>
  <c r="R51" i="10" s="1"/>
  <c r="G55" i="11"/>
  <c r="G55" i="10" s="1"/>
  <c r="O57" i="11"/>
  <c r="O57" i="10" s="1"/>
  <c r="S59" i="11"/>
  <c r="S59" i="10" s="1"/>
  <c r="H39" i="11"/>
  <c r="V42" i="11"/>
  <c r="V42" i="10" s="1"/>
  <c r="L46" i="11"/>
  <c r="L46" i="10" s="1"/>
  <c r="L50" i="11"/>
  <c r="L50" i="10" s="1"/>
  <c r="W53" i="11"/>
  <c r="W53" i="10" s="1"/>
  <c r="O56" i="11"/>
  <c r="O56" i="10" s="1"/>
  <c r="G59" i="11"/>
  <c r="G59" i="10" s="1"/>
  <c r="J28" i="11"/>
  <c r="J28" i="10" s="1"/>
  <c r="F40" i="11"/>
  <c r="F40" i="10" s="1"/>
  <c r="S41" i="11"/>
  <c r="S41" i="10" s="1"/>
  <c r="U43" i="11"/>
  <c r="U43" i="10" s="1"/>
  <c r="O45" i="11"/>
  <c r="O45" i="10" s="1"/>
  <c r="I47" i="11"/>
  <c r="I47" i="10" s="1"/>
  <c r="M49" i="11"/>
  <c r="M49" i="10" s="1"/>
  <c r="J51" i="11"/>
  <c r="J51" i="10" s="1"/>
  <c r="X52" i="11"/>
  <c r="X52" i="10" s="1"/>
  <c r="U54" i="11"/>
  <c r="U54" i="10" s="1"/>
  <c r="W55" i="11"/>
  <c r="W55" i="10" s="1"/>
  <c r="G57" i="11"/>
  <c r="G57" i="10" s="1"/>
  <c r="P58" i="11"/>
  <c r="P58" i="10" s="1"/>
  <c r="O59" i="11"/>
  <c r="O59" i="10" s="1"/>
  <c r="R28" i="11"/>
  <c r="R28" i="10" s="1"/>
  <c r="P38" i="11"/>
  <c r="P38" i="10" s="1"/>
  <c r="I42" i="11"/>
  <c r="W45" i="11"/>
  <c r="W45" i="10" s="1"/>
  <c r="U49" i="11"/>
  <c r="U49" i="10" s="1"/>
  <c r="O53" i="11"/>
  <c r="O53" i="10" s="1"/>
  <c r="J56" i="11"/>
  <c r="J56" i="10" s="1"/>
  <c r="U58" i="11"/>
  <c r="U58" i="10" s="1"/>
  <c r="N28" i="11"/>
  <c r="N28" i="10" s="1"/>
  <c r="V40" i="11"/>
  <c r="V40" i="10" s="1"/>
  <c r="R44" i="11"/>
  <c r="R44" i="10" s="1"/>
  <c r="K48" i="11"/>
  <c r="K48" i="10" s="1"/>
  <c r="G52" i="11"/>
  <c r="G52" i="10" s="1"/>
  <c r="M55" i="11"/>
  <c r="M55" i="10" s="1"/>
  <c r="X57" i="11"/>
  <c r="X57" i="10" s="1"/>
  <c r="W59" i="11"/>
  <c r="W59" i="10" s="1"/>
  <c r="Z23" i="11"/>
  <c r="Z23" i="10" s="1"/>
  <c r="Z22" i="11"/>
  <c r="Z22" i="10" s="1"/>
  <c r="Z40" i="11"/>
  <c r="Z40" i="10" s="1"/>
  <c r="Z59" i="11"/>
  <c r="Z59" i="10" s="1"/>
  <c r="Z46" i="11"/>
  <c r="Z46" i="10" s="1"/>
  <c r="Z49" i="11"/>
  <c r="Z49" i="10" s="1"/>
  <c r="Z41" i="11"/>
  <c r="Z41" i="10" s="1"/>
  <c r="Y31" i="11"/>
  <c r="Y31" i="10" s="1"/>
  <c r="Y37" i="11"/>
  <c r="Y37" i="10" s="1"/>
  <c r="Y48" i="11"/>
  <c r="Y48" i="10" s="1"/>
  <c r="Z12" i="11"/>
  <c r="Z12" i="10" s="1"/>
  <c r="X34" i="11"/>
  <c r="X34" i="10" s="1"/>
  <c r="Q34" i="11"/>
  <c r="Q34" i="10" s="1"/>
  <c r="J38" i="11"/>
  <c r="J38" i="10" s="1"/>
  <c r="K38" i="11"/>
  <c r="K38" i="10" s="1"/>
  <c r="N50" i="11"/>
  <c r="N50" i="10" s="1"/>
  <c r="K52" i="11"/>
  <c r="K52" i="10" s="1"/>
  <c r="Z17" i="11"/>
  <c r="Z17" i="10" s="1"/>
  <c r="F14" i="11"/>
  <c r="W14" i="11"/>
  <c r="Y40" i="11"/>
  <c r="Y40" i="10" s="1"/>
  <c r="Z30" i="11"/>
  <c r="W30" i="11"/>
  <c r="I30" i="11"/>
  <c r="I30" i="10" s="1"/>
  <c r="S32" i="11"/>
  <c r="S32" i="10" s="1"/>
  <c r="Z39" i="11"/>
  <c r="Z39" i="10" s="1"/>
  <c r="P57" i="11"/>
  <c r="P57" i="10" s="1"/>
  <c r="J57" i="11"/>
  <c r="W16" i="11"/>
  <c r="W16" i="10" s="1"/>
  <c r="G10" i="11"/>
  <c r="G10" i="10" s="1"/>
  <c r="Y39" i="11"/>
  <c r="Y39" i="10" s="1"/>
  <c r="J35" i="11"/>
  <c r="Z35" i="11"/>
  <c r="Z35" i="10" s="1"/>
  <c r="Z42" i="11"/>
  <c r="K42" i="11"/>
  <c r="K42" i="10" s="1"/>
  <c r="H48" i="11"/>
  <c r="N48" i="11"/>
  <c r="Z48" i="11"/>
  <c r="Z48" i="10" s="1"/>
  <c r="U25" i="11"/>
  <c r="S25" i="11"/>
  <c r="S25" i="10" s="1"/>
  <c r="Z19" i="11"/>
  <c r="Z19" i="10" s="1"/>
  <c r="Y34" i="11"/>
  <c r="Y51" i="11"/>
  <c r="Y51" i="10" s="1"/>
  <c r="I37" i="11"/>
  <c r="I37" i="10" s="1"/>
  <c r="Z47" i="11"/>
  <c r="Z47" i="10" s="1"/>
  <c r="Z53" i="11"/>
  <c r="Z44" i="11"/>
  <c r="Z44" i="10" s="1"/>
  <c r="Z54" i="11"/>
  <c r="Z54" i="10" s="1"/>
  <c r="Y32" i="11"/>
  <c r="Z13" i="11"/>
  <c r="Z13" i="10" s="1"/>
  <c r="Y54" i="11"/>
  <c r="Y54" i="10" s="1"/>
  <c r="Y58" i="11"/>
  <c r="Y58" i="10" s="1"/>
  <c r="W12" i="11"/>
  <c r="W12" i="10" s="1"/>
  <c r="W34" i="11"/>
  <c r="W34" i="10" s="1"/>
  <c r="Z38" i="11"/>
  <c r="Z38" i="10" s="1"/>
  <c r="G50" i="11"/>
  <c r="P14" i="11"/>
  <c r="P14" i="10" s="1"/>
  <c r="H11" i="11"/>
  <c r="H11" i="10" s="1"/>
  <c r="X30" i="11"/>
  <c r="X30" i="10" s="1"/>
  <c r="Q30" i="11"/>
  <c r="Q30" i="10" s="1"/>
  <c r="F32" i="11"/>
  <c r="F32" i="10" s="1"/>
  <c r="I39" i="11"/>
  <c r="I39" i="10" s="1"/>
  <c r="W57" i="11"/>
  <c r="W57" i="10" s="1"/>
  <c r="Z57" i="11"/>
  <c r="Z57" i="10" s="1"/>
  <c r="Z20" i="11"/>
  <c r="Z20" i="10" s="1"/>
  <c r="Z10" i="11"/>
  <c r="Z10" i="10" s="1"/>
  <c r="Y30" i="11"/>
  <c r="Y56" i="11"/>
  <c r="Y56" i="10" s="1"/>
  <c r="R35" i="11"/>
  <c r="R35" i="10" s="1"/>
  <c r="H35" i="11"/>
  <c r="H35" i="10" s="1"/>
  <c r="W42" i="11"/>
  <c r="W42" i="10" s="1"/>
  <c r="P48" i="11"/>
  <c r="Y50" i="11"/>
  <c r="Y50" i="10" s="1"/>
  <c r="U19" i="11"/>
  <c r="U19" i="10" s="1"/>
  <c r="Z51" i="11"/>
  <c r="Z51" i="10" s="1"/>
  <c r="Z29" i="11"/>
  <c r="Z29" i="10" s="1"/>
  <c r="Z31" i="11"/>
  <c r="Z31" i="10" s="1"/>
  <c r="Z33" i="11"/>
  <c r="Z33" i="10" s="1"/>
  <c r="Z28" i="11"/>
  <c r="Z28" i="10" s="1"/>
  <c r="Y35" i="11"/>
  <c r="Y35" i="10" s="1"/>
  <c r="Y49" i="11"/>
  <c r="Y49" i="10" s="1"/>
  <c r="J12" i="11"/>
  <c r="J12" i="10" s="1"/>
  <c r="Z34" i="11"/>
  <c r="F38" i="11"/>
  <c r="F38" i="10" s="1"/>
  <c r="F50" i="11"/>
  <c r="F50" i="10" s="1"/>
  <c r="J17" i="11"/>
  <c r="J17" i="10" s="1"/>
  <c r="U14" i="11"/>
  <c r="Z11" i="11"/>
  <c r="Z11" i="10" s="1"/>
  <c r="K30" i="11"/>
  <c r="Z32" i="11"/>
  <c r="Z32" i="10" s="1"/>
  <c r="H57" i="11"/>
  <c r="H57" i="10" s="1"/>
  <c r="Z16" i="11"/>
  <c r="Z16" i="10" s="1"/>
  <c r="Y52" i="11"/>
  <c r="Y52" i="10" s="1"/>
  <c r="J42" i="11"/>
  <c r="J42" i="10" s="1"/>
  <c r="Q42" i="11"/>
  <c r="Q42" i="10" s="1"/>
  <c r="R48" i="11"/>
  <c r="Z25" i="11"/>
  <c r="Z25" i="10" s="1"/>
  <c r="X53" i="11"/>
  <c r="X53" i="10" s="1"/>
  <c r="Y57" i="11"/>
  <c r="Z15" i="11"/>
  <c r="Z15" i="10" s="1"/>
  <c r="Z43" i="11"/>
  <c r="Z43" i="10" s="1"/>
  <c r="Z58" i="11"/>
  <c r="Z58" i="10" s="1"/>
  <c r="Z26" i="11"/>
  <c r="Z26" i="10" s="1"/>
  <c r="Z45" i="11"/>
  <c r="Z45" i="10" s="1"/>
  <c r="Y47" i="11"/>
  <c r="Y47" i="10" s="1"/>
  <c r="Y45" i="11"/>
  <c r="Y45" i="10" s="1"/>
  <c r="Y33" i="11"/>
  <c r="Y33" i="10" s="1"/>
  <c r="Y44" i="11"/>
  <c r="Y44" i="10" s="1"/>
  <c r="G12" i="11"/>
  <c r="G12" i="10" s="1"/>
  <c r="K34" i="11"/>
  <c r="K34" i="10" s="1"/>
  <c r="F36" i="11"/>
  <c r="F36" i="10" s="1"/>
  <c r="V38" i="11"/>
  <c r="V38" i="10" s="1"/>
  <c r="L38" i="11"/>
  <c r="Z50" i="11"/>
  <c r="Z50" i="10" s="1"/>
  <c r="G21" i="11"/>
  <c r="G21" i="10" s="1"/>
  <c r="G17" i="11"/>
  <c r="Z14" i="11"/>
  <c r="S14" i="11"/>
  <c r="Y36" i="11"/>
  <c r="Y36" i="10" s="1"/>
  <c r="H30" i="11"/>
  <c r="H30" i="10" s="1"/>
  <c r="L30" i="11"/>
  <c r="L30" i="10" s="1"/>
  <c r="P32" i="11"/>
  <c r="P32" i="10" s="1"/>
  <c r="W32" i="11"/>
  <c r="W32" i="10" s="1"/>
  <c r="K57" i="11"/>
  <c r="K57" i="10" s="1"/>
  <c r="Q57" i="11"/>
  <c r="Q57" i="10" s="1"/>
  <c r="V20" i="11"/>
  <c r="V20" i="10" s="1"/>
  <c r="Q10" i="11"/>
  <c r="Q10" i="10" s="1"/>
  <c r="K10" i="11"/>
  <c r="K10" i="10" s="1"/>
  <c r="N35" i="11"/>
  <c r="N35" i="10" s="1"/>
  <c r="G35" i="11"/>
  <c r="L42" i="11"/>
  <c r="S42" i="11"/>
  <c r="L48" i="11"/>
  <c r="U48" i="11"/>
  <c r="U48" i="10" s="1"/>
  <c r="G48" i="11"/>
  <c r="W25" i="11"/>
  <c r="P25" i="11"/>
  <c r="P25" i="10" s="1"/>
  <c r="V19" i="11"/>
  <c r="V19" i="10" s="1"/>
  <c r="Y59" i="11"/>
  <c r="Y59" i="10" s="1"/>
  <c r="U37" i="11"/>
  <c r="U37" i="10" s="1"/>
  <c r="Z37" i="11"/>
  <c r="K47" i="11"/>
  <c r="K47" i="10" s="1"/>
  <c r="N53" i="11"/>
  <c r="N53" i="10" s="1"/>
  <c r="Z24" i="11"/>
  <c r="Z24" i="10" s="1"/>
  <c r="Z18" i="11"/>
  <c r="Z18" i="10" s="1"/>
  <c r="Z55" i="11"/>
  <c r="Z55" i="10" s="1"/>
  <c r="Y41" i="11"/>
  <c r="Y41" i="10" s="1"/>
  <c r="Y53" i="11"/>
  <c r="Y53" i="10" s="1"/>
  <c r="R34" i="11"/>
  <c r="Z36" i="11"/>
  <c r="Z36" i="10" s="1"/>
  <c r="Q38" i="11"/>
  <c r="Q38" i="10" s="1"/>
  <c r="Z21" i="11"/>
  <c r="Z21" i="10" s="1"/>
  <c r="Q14" i="11"/>
  <c r="Q14" i="10" s="1"/>
  <c r="X42" i="11"/>
  <c r="X42" i="10" s="1"/>
  <c r="J48" i="11"/>
  <c r="F25" i="11"/>
  <c r="Y29" i="11"/>
  <c r="Y29" i="10" s="1"/>
  <c r="H37" i="11"/>
  <c r="H37" i="10" s="1"/>
  <c r="J37" i="11"/>
  <c r="G53" i="11"/>
  <c r="G53" i="10" s="1"/>
  <c r="Z56" i="11"/>
  <c r="Z56" i="10" s="1"/>
  <c r="Y38" i="11"/>
  <c r="Y38" i="10" s="1"/>
  <c r="Y46" i="11"/>
  <c r="Y46" i="10" s="1"/>
  <c r="Y28" i="11"/>
  <c r="Y28" i="10" s="1"/>
  <c r="P34" i="11"/>
  <c r="P34" i="10" s="1"/>
  <c r="G38" i="11"/>
  <c r="Z52" i="11"/>
  <c r="Z52" i="10" s="1"/>
  <c r="X14" i="11"/>
  <c r="X14" i="10" s="1"/>
  <c r="N30" i="11"/>
  <c r="U30" i="11"/>
  <c r="U30" i="10" s="1"/>
  <c r="F39" i="11"/>
  <c r="F39" i="10" s="1"/>
  <c r="R57" i="11"/>
  <c r="W10" i="11"/>
  <c r="W10" i="10" s="1"/>
  <c r="Y43" i="11"/>
  <c r="Y43" i="10" s="1"/>
  <c r="V35" i="11"/>
  <c r="V35" i="10" s="1"/>
  <c r="G42" i="11"/>
  <c r="G42" i="10" s="1"/>
  <c r="F48" i="11"/>
  <c r="F48" i="10" s="1"/>
  <c r="Y42" i="11"/>
  <c r="L19" i="11"/>
  <c r="L19" i="10" s="1"/>
  <c r="Y55" i="11"/>
  <c r="Y55" i="10" s="1"/>
  <c r="X37" i="11"/>
  <c r="X37" i="10" s="1"/>
  <c r="N37" i="11"/>
  <c r="N37" i="10" s="1"/>
  <c r="Y15" i="11"/>
  <c r="Y15" i="10" s="1"/>
  <c r="Y22" i="11"/>
  <c r="Y22" i="10" s="1"/>
  <c r="Y17" i="11"/>
  <c r="Y17" i="10" s="1"/>
  <c r="Y23" i="11"/>
  <c r="Y23" i="10" s="1"/>
  <c r="Y14" i="11"/>
  <c r="Y16" i="11"/>
  <c r="Y19" i="11"/>
  <c r="Y19" i="10" s="1"/>
  <c r="Y13" i="11"/>
  <c r="Y13" i="10" s="1"/>
  <c r="Y26" i="11"/>
  <c r="Y26" i="10" s="1"/>
  <c r="S48" i="10" l="1"/>
  <c r="Y42" i="10"/>
  <c r="G38" i="10"/>
  <c r="G35" i="10"/>
  <c r="Y34" i="10"/>
  <c r="P30" i="10"/>
  <c r="L57" i="10"/>
  <c r="M57" i="10"/>
  <c r="M30" i="10"/>
  <c r="N30" i="10"/>
  <c r="Z37" i="10"/>
  <c r="Y32" i="10"/>
  <c r="N48" i="10"/>
  <c r="U42" i="10"/>
  <c r="N42" i="10"/>
  <c r="P53" i="10"/>
  <c r="M42" i="10"/>
  <c r="L37" i="10"/>
  <c r="H32" i="10"/>
  <c r="J37" i="10"/>
  <c r="J48" i="10"/>
  <c r="G48" i="10"/>
  <c r="L42" i="10"/>
  <c r="Y57" i="10"/>
  <c r="Z34" i="10"/>
  <c r="Y30" i="10"/>
  <c r="W30" i="10"/>
  <c r="I42" i="10"/>
  <c r="T35" i="10"/>
  <c r="W48" i="10"/>
  <c r="H50" i="10"/>
  <c r="K37" i="10"/>
  <c r="I48" i="10"/>
  <c r="I53" i="10"/>
  <c r="M47" i="10"/>
  <c r="AB47" i="10" s="1"/>
  <c r="H38" i="10"/>
  <c r="X35" i="10"/>
  <c r="T57" i="10"/>
  <c r="K39" i="10"/>
  <c r="W37" i="10"/>
  <c r="R32" i="10"/>
  <c r="S30" i="10"/>
  <c r="Z53" i="10"/>
  <c r="Z42" i="10"/>
  <c r="Z30" i="10"/>
  <c r="M34" i="10"/>
  <c r="I38" i="10"/>
  <c r="X38" i="10"/>
  <c r="I50" i="10"/>
  <c r="P35" i="10"/>
  <c r="J30" i="10"/>
  <c r="R34" i="10"/>
  <c r="L48" i="10"/>
  <c r="L38" i="10"/>
  <c r="K30" i="10"/>
  <c r="P37" i="10"/>
  <c r="I35" i="10"/>
  <c r="P50" i="10"/>
  <c r="S34" i="10"/>
  <c r="S38" i="10"/>
  <c r="L35" i="10"/>
  <c r="R57" i="10"/>
  <c r="S42" i="10"/>
  <c r="R48" i="10"/>
  <c r="P48" i="10"/>
  <c r="G50" i="10"/>
  <c r="H48" i="10"/>
  <c r="J35" i="10"/>
  <c r="J57" i="10"/>
  <c r="H39" i="10"/>
  <c r="T34" i="10"/>
  <c r="U32" i="10"/>
  <c r="S57" i="10"/>
  <c r="F30" i="10"/>
  <c r="N38" i="10"/>
  <c r="M52" i="10"/>
  <c r="T48" i="10"/>
  <c r="M38" i="10"/>
  <c r="H36" i="10"/>
  <c r="AB36" i="10" s="1"/>
  <c r="AB33" i="10"/>
  <c r="AB54" i="10"/>
  <c r="AA29" i="10"/>
  <c r="AC49" i="10"/>
  <c r="AA41" i="10"/>
  <c r="AC44" i="10"/>
  <c r="AB45" i="10"/>
  <c r="AC45" i="10"/>
  <c r="AA45" i="10"/>
  <c r="AA55" i="10"/>
  <c r="AC55" i="10"/>
  <c r="AB55" i="10"/>
  <c r="AA51" i="10"/>
  <c r="AC51" i="10"/>
  <c r="AB51" i="10"/>
  <c r="AA59" i="10"/>
  <c r="AB59" i="10"/>
  <c r="AC59" i="10"/>
  <c r="AB41" i="10"/>
  <c r="AB46" i="10"/>
  <c r="AA46" i="10"/>
  <c r="AC46" i="10"/>
  <c r="AB49" i="10"/>
  <c r="AB29" i="10"/>
  <c r="AB56" i="10"/>
  <c r="AA56" i="10"/>
  <c r="AA54" i="10"/>
  <c r="AA43" i="10"/>
  <c r="AB43" i="10"/>
  <c r="AB40" i="10"/>
  <c r="AC40" i="10"/>
  <c r="AA40" i="10"/>
  <c r="AC58" i="10"/>
  <c r="AA58" i="10"/>
  <c r="AB58" i="10"/>
  <c r="AC31" i="10"/>
  <c r="AA31" i="10"/>
  <c r="AB31" i="10"/>
  <c r="AA28" i="10"/>
  <c r="AC28" i="10"/>
  <c r="AC43" i="11"/>
  <c r="S14" i="10"/>
  <c r="AC45" i="11"/>
  <c r="L12" i="10"/>
  <c r="F21" i="10"/>
  <c r="AB21" i="11"/>
  <c r="AC21" i="11"/>
  <c r="F9" i="10"/>
  <c r="AC9" i="11"/>
  <c r="AB9" i="11"/>
  <c r="M10" i="10"/>
  <c r="F10" i="10"/>
  <c r="AC10" i="11"/>
  <c r="AB10" i="11"/>
  <c r="AB32" i="11"/>
  <c r="AC32" i="11"/>
  <c r="AC55" i="11"/>
  <c r="AB44" i="11"/>
  <c r="I17" i="10"/>
  <c r="AB47" i="11"/>
  <c r="AC47" i="11"/>
  <c r="F17" i="10"/>
  <c r="AB17" i="11"/>
  <c r="AC17" i="11"/>
  <c r="H14" i="10"/>
  <c r="F15" i="10"/>
  <c r="AB15" i="11"/>
  <c r="AC15" i="11"/>
  <c r="AC29" i="11"/>
  <c r="AC49" i="11"/>
  <c r="AB51" i="11"/>
  <c r="AB46" i="11"/>
  <c r="AB34" i="11"/>
  <c r="AC34" i="11"/>
  <c r="AB49" i="11"/>
  <c r="F24" i="10"/>
  <c r="AC24" i="11"/>
  <c r="AB24" i="11"/>
  <c r="X20" i="10"/>
  <c r="I12" i="10"/>
  <c r="F13" i="10"/>
  <c r="AC13" i="11"/>
  <c r="AB13" i="11"/>
  <c r="F12" i="10"/>
  <c r="AB12" i="11"/>
  <c r="AC12" i="11"/>
  <c r="Y16" i="10"/>
  <c r="AB55" i="11"/>
  <c r="AC28" i="11"/>
  <c r="F25" i="10"/>
  <c r="AC25" i="11"/>
  <c r="AB25" i="11"/>
  <c r="W25" i="10"/>
  <c r="G17" i="10"/>
  <c r="AC44" i="11"/>
  <c r="AC38" i="11"/>
  <c r="AB38" i="11"/>
  <c r="AC58" i="11"/>
  <c r="W14" i="10"/>
  <c r="AB31" i="11"/>
  <c r="AC40" i="11"/>
  <c r="AB40" i="11"/>
  <c r="AB28" i="11"/>
  <c r="N19" i="10"/>
  <c r="X19" i="10"/>
  <c r="AB30" i="11"/>
  <c r="AC30" i="11"/>
  <c r="AB58" i="11"/>
  <c r="AB42" i="11"/>
  <c r="AC42" i="11"/>
  <c r="AC37" i="11"/>
  <c r="AB37" i="11"/>
  <c r="W8" i="10"/>
  <c r="AC31" i="11"/>
  <c r="F18" i="10"/>
  <c r="AC18" i="11"/>
  <c r="AB18" i="11"/>
  <c r="F22" i="10"/>
  <c r="AC22" i="11"/>
  <c r="AB22" i="11"/>
  <c r="I21" i="10"/>
  <c r="S10" i="10"/>
  <c r="R14" i="10"/>
  <c r="M8" i="10"/>
  <c r="F23" i="10"/>
  <c r="AB23" i="11"/>
  <c r="AC23" i="11"/>
  <c r="R25" i="10"/>
  <c r="AB48" i="11"/>
  <c r="AC48" i="11"/>
  <c r="Z14" i="10"/>
  <c r="AC50" i="11"/>
  <c r="AB50" i="11"/>
  <c r="AB59" i="11"/>
  <c r="AC35" i="11"/>
  <c r="AB35" i="11"/>
  <c r="AB41" i="11"/>
  <c r="W19" i="10"/>
  <c r="N8" i="10"/>
  <c r="AB57" i="11"/>
  <c r="AC57" i="11"/>
  <c r="F26" i="10"/>
  <c r="AB26" i="11"/>
  <c r="AC26" i="11"/>
  <c r="F16" i="10"/>
  <c r="AC16" i="11"/>
  <c r="AB16" i="11"/>
  <c r="S8" i="10"/>
  <c r="J11" i="10"/>
  <c r="Y14" i="10"/>
  <c r="AB39" i="11"/>
  <c r="AC39" i="11"/>
  <c r="AC46" i="11"/>
  <c r="AC41" i="11"/>
  <c r="AC59" i="11"/>
  <c r="AB36" i="11"/>
  <c r="AC36" i="11"/>
  <c r="AC33" i="11"/>
  <c r="U14" i="10"/>
  <c r="AC54" i="11"/>
  <c r="AC51" i="11"/>
  <c r="U25" i="10"/>
  <c r="F14" i="10"/>
  <c r="AB14" i="11"/>
  <c r="AC14" i="11"/>
  <c r="AB45" i="11"/>
  <c r="AB29" i="11"/>
  <c r="F11" i="10"/>
  <c r="AB11" i="11"/>
  <c r="AC11" i="11"/>
  <c r="AC52" i="11"/>
  <c r="AB52" i="11"/>
  <c r="AB33" i="11"/>
  <c r="AB56" i="11"/>
  <c r="AC56" i="11"/>
  <c r="H25" i="10"/>
  <c r="G8" i="10"/>
  <c r="AB54" i="11"/>
  <c r="AC53" i="11"/>
  <c r="AB53" i="11"/>
  <c r="AB43" i="11"/>
  <c r="F8" i="10"/>
  <c r="AC8" i="11"/>
  <c r="AB8" i="11"/>
  <c r="F20" i="10"/>
  <c r="AC20" i="11"/>
  <c r="AB20" i="11"/>
  <c r="F19" i="10"/>
  <c r="AC19" i="11"/>
  <c r="AB19" i="11"/>
  <c r="L17" i="10"/>
  <c r="I10" i="10"/>
  <c r="R8" i="10"/>
  <c r="Y12" i="10"/>
  <c r="Y8" i="10"/>
  <c r="Y10" i="10"/>
  <c r="Y25" i="10"/>
  <c r="I8" i="10"/>
  <c r="AA47" i="10" l="1"/>
  <c r="AA47" i="2" s="1"/>
  <c r="AA31" i="11"/>
  <c r="AA31" i="2"/>
  <c r="AA56" i="11"/>
  <c r="AA56" i="2"/>
  <c r="AA40" i="11"/>
  <c r="AA40" i="2"/>
  <c r="AA51" i="11"/>
  <c r="AA51" i="2"/>
  <c r="AA41" i="11"/>
  <c r="AA41" i="2"/>
  <c r="AA28" i="11"/>
  <c r="AA28" i="2"/>
  <c r="AA43" i="11"/>
  <c r="AA43" i="2"/>
  <c r="AA59" i="11"/>
  <c r="AA59" i="2"/>
  <c r="AA55" i="11"/>
  <c r="AA55" i="2"/>
  <c r="AA46" i="11"/>
  <c r="AA46" i="2"/>
  <c r="AA45" i="11"/>
  <c r="AA45" i="2"/>
  <c r="AA58" i="11"/>
  <c r="AA58" i="2"/>
  <c r="AA54" i="11"/>
  <c r="AA54" i="2"/>
  <c r="AA29" i="11"/>
  <c r="AA29" i="2"/>
  <c r="AC38" i="10"/>
  <c r="AC39" i="10"/>
  <c r="AB42" i="10"/>
  <c r="AA32" i="10"/>
  <c r="AB50" i="10"/>
  <c r="AB53" i="10"/>
  <c r="AC37" i="10"/>
  <c r="AB48" i="10"/>
  <c r="AC57" i="10"/>
  <c r="AA38" i="10"/>
  <c r="AA42" i="10"/>
  <c r="AB34" i="10"/>
  <c r="AC32" i="10"/>
  <c r="AC35" i="10"/>
  <c r="AA35" i="10"/>
  <c r="AC50" i="10"/>
  <c r="AC48" i="10"/>
  <c r="AB37" i="10"/>
  <c r="AB52" i="10"/>
  <c r="AC47" i="10"/>
  <c r="AB32" i="10"/>
  <c r="AC33" i="10"/>
  <c r="AC29" i="10"/>
  <c r="AC36" i="10"/>
  <c r="AA44" i="10"/>
  <c r="AA50" i="10"/>
  <c r="AC54" i="10"/>
  <c r="AA33" i="10"/>
  <c r="AA36" i="10"/>
  <c r="AA49" i="10"/>
  <c r="AC41" i="10"/>
  <c r="AB44" i="10"/>
  <c r="AC43" i="10"/>
  <c r="AC56" i="10"/>
  <c r="AB30" i="10"/>
  <c r="AA30" i="10"/>
  <c r="AC30" i="10"/>
  <c r="AA39" i="10"/>
  <c r="AB39" i="10"/>
  <c r="AA34" i="10"/>
  <c r="AA48" i="10"/>
  <c r="AA37" i="10"/>
  <c r="AC42" i="10"/>
  <c r="AB38" i="10"/>
  <c r="AC34" i="10"/>
  <c r="AA57" i="10"/>
  <c r="AB35" i="10"/>
  <c r="AA53" i="10"/>
  <c r="AA52" i="10"/>
  <c r="AB57" i="10"/>
  <c r="AC53" i="10"/>
  <c r="AC52" i="10"/>
  <c r="AB28" i="10"/>
  <c r="AB13" i="10"/>
  <c r="AC13" i="10"/>
  <c r="AA13" i="10"/>
  <c r="AA13" i="2" s="1"/>
  <c r="AB10" i="10"/>
  <c r="AC10" i="10"/>
  <c r="AA10" i="10"/>
  <c r="AC26" i="10"/>
  <c r="AB26" i="10"/>
  <c r="AA26" i="10"/>
  <c r="AA26" i="2" s="1"/>
  <c r="AB12" i="10"/>
  <c r="AA12" i="10"/>
  <c r="AC12" i="10"/>
  <c r="AB24" i="10"/>
  <c r="AA24" i="10"/>
  <c r="AA24" i="2" s="1"/>
  <c r="AC24" i="10"/>
  <c r="AA19" i="10"/>
  <c r="AC19" i="10"/>
  <c r="AB19" i="10"/>
  <c r="AA15" i="10"/>
  <c r="AB15" i="10"/>
  <c r="AC15" i="10"/>
  <c r="AB16" i="10"/>
  <c r="AA16" i="10"/>
  <c r="AC16" i="10"/>
  <c r="AC18" i="10"/>
  <c r="AB18" i="10"/>
  <c r="AA18" i="10"/>
  <c r="AA18" i="2" s="1"/>
  <c r="AC11" i="10"/>
  <c r="AA11" i="10"/>
  <c r="AB11" i="10"/>
  <c r="AB17" i="10"/>
  <c r="AC17" i="10"/>
  <c r="AA17" i="10"/>
  <c r="AB9" i="10"/>
  <c r="AC9" i="10"/>
  <c r="AA9" i="10"/>
  <c r="AA9" i="2" s="1"/>
  <c r="AB14" i="10"/>
  <c r="AC14" i="10"/>
  <c r="AA14" i="10"/>
  <c r="AB8" i="10"/>
  <c r="AA8" i="10"/>
  <c r="AC8" i="10"/>
  <c r="AA20" i="10"/>
  <c r="AB20" i="10"/>
  <c r="AC20" i="10"/>
  <c r="AB23" i="10"/>
  <c r="AC23" i="10"/>
  <c r="AA23" i="10"/>
  <c r="AA23" i="2" s="1"/>
  <c r="AB22" i="10"/>
  <c r="AA22" i="10"/>
  <c r="AA22" i="2" s="1"/>
  <c r="AC22" i="10"/>
  <c r="AC25" i="10"/>
  <c r="AA25" i="10"/>
  <c r="AB25" i="10"/>
  <c r="AA21" i="10"/>
  <c r="AB21" i="10"/>
  <c r="AC21" i="10"/>
  <c r="AA47" i="11" l="1"/>
  <c r="AA14" i="2"/>
  <c r="AD14" i="10"/>
  <c r="AD14" i="11" s="1"/>
  <c r="AA15" i="2"/>
  <c r="AD15" i="10"/>
  <c r="AD15" i="11" s="1"/>
  <c r="AA10" i="2"/>
  <c r="AD10" i="10"/>
  <c r="AD10" i="11" s="1"/>
  <c r="AA8" i="2"/>
  <c r="AD9" i="10"/>
  <c r="AD9" i="11" s="1"/>
  <c r="AD13" i="10"/>
  <c r="AD18" i="10"/>
  <c r="AD22" i="10"/>
  <c r="AD22" i="11" s="1"/>
  <c r="AD26" i="10"/>
  <c r="AD26" i="11" s="1"/>
  <c r="AD23" i="10"/>
  <c r="AD23" i="11" s="1"/>
  <c r="AD24" i="10"/>
  <c r="AA11" i="2"/>
  <c r="AD11" i="10"/>
  <c r="AD11" i="11" s="1"/>
  <c r="AA19" i="2"/>
  <c r="AD19" i="10"/>
  <c r="AD19" i="11" s="1"/>
  <c r="AA21" i="2"/>
  <c r="AD21" i="10"/>
  <c r="AD21" i="11" s="1"/>
  <c r="AA20" i="2"/>
  <c r="AD20" i="10"/>
  <c r="AD20" i="11" s="1"/>
  <c r="AA16" i="2"/>
  <c r="AD16" i="10"/>
  <c r="AD16" i="11" s="1"/>
  <c r="AA12" i="2"/>
  <c r="AD12" i="10"/>
  <c r="AD12" i="11" s="1"/>
  <c r="AD47" i="10"/>
  <c r="AD47" i="11" s="1"/>
  <c r="AA25" i="2"/>
  <c r="AD25" i="10"/>
  <c r="AD25" i="11" s="1"/>
  <c r="AA17" i="2"/>
  <c r="AD17" i="10"/>
  <c r="AD17" i="11" s="1"/>
  <c r="AA34" i="2"/>
  <c r="AD34" i="10"/>
  <c r="AD34" i="11" s="1"/>
  <c r="AA35" i="2"/>
  <c r="AD35" i="10"/>
  <c r="AD35" i="11" s="1"/>
  <c r="AA32" i="2"/>
  <c r="AD32" i="10"/>
  <c r="AD32" i="11" s="1"/>
  <c r="AA52" i="2"/>
  <c r="AD52" i="10"/>
  <c r="AD52" i="11" s="1"/>
  <c r="AA48" i="2"/>
  <c r="AD48" i="10"/>
  <c r="AD48" i="11" s="1"/>
  <c r="AA36" i="2"/>
  <c r="AD36" i="10"/>
  <c r="AD36" i="11" s="1"/>
  <c r="AA53" i="2"/>
  <c r="AD53" i="10"/>
  <c r="AD53" i="11" s="1"/>
  <c r="AA30" i="2"/>
  <c r="AD29" i="10"/>
  <c r="AD29" i="11" s="1"/>
  <c r="AD33" i="10"/>
  <c r="AD33" i="11" s="1"/>
  <c r="AD41" i="10"/>
  <c r="AD45" i="10"/>
  <c r="AD45" i="11" s="1"/>
  <c r="AD49" i="10"/>
  <c r="AD49" i="11" s="1"/>
  <c r="AD51" i="10"/>
  <c r="AD51" i="11" s="1"/>
  <c r="AD44" i="10"/>
  <c r="AD44" i="11" s="1"/>
  <c r="AD30" i="10"/>
  <c r="AD30" i="11" s="1"/>
  <c r="AD46" i="10"/>
  <c r="AD46" i="11" s="1"/>
  <c r="AD54" i="10"/>
  <c r="AD54" i="11" s="1"/>
  <c r="AD58" i="10"/>
  <c r="AD31" i="10"/>
  <c r="AD31" i="11" s="1"/>
  <c r="AD43" i="10"/>
  <c r="AD43" i="11" s="1"/>
  <c r="AD55" i="10"/>
  <c r="AD55" i="11" s="1"/>
  <c r="AD59" i="10"/>
  <c r="AD59" i="11" s="1"/>
  <c r="AD40" i="10"/>
  <c r="AD40" i="11" s="1"/>
  <c r="AD56" i="10"/>
  <c r="AD56" i="11" s="1"/>
  <c r="AA42" i="2"/>
  <c r="AD42" i="10"/>
  <c r="AD42" i="11" s="1"/>
  <c r="AA57" i="2"/>
  <c r="AD57" i="10"/>
  <c r="AD57" i="11" s="1"/>
  <c r="AA37" i="2"/>
  <c r="AD37" i="10"/>
  <c r="AD37" i="11" s="1"/>
  <c r="AA39" i="2"/>
  <c r="AD39" i="10"/>
  <c r="AD39" i="11" s="1"/>
  <c r="AA50" i="2"/>
  <c r="AD50" i="10"/>
  <c r="AD50" i="11" s="1"/>
  <c r="AA38" i="2"/>
  <c r="AD38" i="10"/>
  <c r="AD38" i="11" s="1"/>
  <c r="AA49" i="11"/>
  <c r="AA49" i="2"/>
  <c r="AA44" i="11"/>
  <c r="AA44" i="2"/>
  <c r="AA33" i="11"/>
  <c r="AA33" i="2"/>
  <c r="AA52" i="11"/>
  <c r="AA39" i="11"/>
  <c r="AA53" i="11"/>
  <c r="AA42" i="11"/>
  <c r="AA34" i="11"/>
  <c r="AA30" i="11"/>
  <c r="AD58" i="11"/>
  <c r="AD28" i="10"/>
  <c r="AD28" i="11" s="1"/>
  <c r="AA38" i="11"/>
  <c r="AA32" i="11"/>
  <c r="AA57" i="11"/>
  <c r="AA37" i="11"/>
  <c r="AA50" i="11"/>
  <c r="AA36" i="11"/>
  <c r="AA48" i="11"/>
  <c r="AA35" i="11"/>
  <c r="AD13" i="11"/>
  <c r="AD24" i="11"/>
  <c r="AD18" i="11"/>
  <c r="AD8" i="10"/>
  <c r="AD8" i="11" s="1"/>
  <c r="AA8" i="11"/>
  <c r="AA16" i="11"/>
  <c r="AD41" i="11"/>
  <c r="AA9" i="11"/>
  <c r="AA11" i="11"/>
  <c r="AA24" i="11"/>
  <c r="AA13" i="11"/>
  <c r="AA21" i="11"/>
  <c r="AA15" i="11"/>
  <c r="AA23" i="11"/>
  <c r="AA26" i="11"/>
  <c r="AA10" i="11"/>
  <c r="AA25" i="11"/>
  <c r="AA17" i="11"/>
  <c r="AA18" i="11"/>
  <c r="AA12" i="11"/>
  <c r="AA20" i="11"/>
  <c r="AA14" i="11"/>
  <c r="AA22" i="11"/>
  <c r="AA19" i="11"/>
  <c r="AD8" i="2" l="1"/>
  <c r="AD10" i="2"/>
  <c r="AD13" i="2"/>
  <c r="AD15" i="2"/>
  <c r="AD9" i="2"/>
  <c r="AD16" i="2"/>
  <c r="AD21" i="2"/>
  <c r="AD11" i="2"/>
  <c r="AD19" i="2"/>
  <c r="AD29" i="2"/>
  <c r="AD17" i="2"/>
  <c r="AD52" i="2"/>
  <c r="AD20" i="2"/>
  <c r="AD24" i="2"/>
  <c r="AD25" i="2"/>
  <c r="AD18" i="2"/>
  <c r="AD14" i="2"/>
  <c r="AD26" i="2"/>
  <c r="AD22" i="2"/>
  <c r="AD23" i="2"/>
  <c r="AD42" i="2"/>
  <c r="AD51" i="2"/>
  <c r="AD12" i="2"/>
  <c r="AD31" i="2"/>
  <c r="AD33" i="2"/>
  <c r="AD30" i="2"/>
  <c r="AD49" i="2"/>
  <c r="AD58" i="2"/>
  <c r="AD41" i="2"/>
  <c r="AD46" i="2"/>
  <c r="AD28" i="2"/>
  <c r="AD34" i="2"/>
  <c r="AD37" i="2"/>
  <c r="AD50" i="2"/>
  <c r="AD43" i="2"/>
  <c r="AD56" i="2"/>
  <c r="AD38" i="2"/>
  <c r="AD55" i="2"/>
  <c r="AD35" i="2"/>
  <c r="AD48" i="2"/>
  <c r="AD39" i="2"/>
  <c r="AD40" i="2"/>
  <c r="AD36" i="2"/>
  <c r="AD57" i="2"/>
  <c r="AD44" i="2"/>
  <c r="AD32" i="2"/>
  <c r="AD47" i="2"/>
  <c r="AD45" i="2"/>
  <c r="AD59" i="2"/>
  <c r="AD53" i="2"/>
  <c r="AD54" i="2"/>
</calcChain>
</file>

<file path=xl/comments1.xml><?xml version="1.0" encoding="utf-8"?>
<comments xmlns="http://schemas.openxmlformats.org/spreadsheetml/2006/main">
  <authors>
    <author>Chris</author>
  </authors>
  <commentList>
    <comment ref="Z4" authorId="0">
      <text>
        <r>
          <rPr>
            <b/>
            <sz val="9"/>
            <color indexed="81"/>
            <rFont val="Tahoma"/>
            <family val="2"/>
          </rPr>
          <t>must be completed before 20th Nov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</author>
  </authors>
  <commentList>
    <comment ref="Z4" authorId="0">
      <text>
        <r>
          <rPr>
            <b/>
            <sz val="9"/>
            <color indexed="81"/>
            <rFont val="Tahoma"/>
            <family val="2"/>
          </rPr>
          <t>must be completed before 20th Nov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Chris</author>
  </authors>
  <commentList>
    <comment ref="Z4" authorId="0">
      <text>
        <r>
          <rPr>
            <b/>
            <sz val="9"/>
            <color indexed="81"/>
            <rFont val="Tahoma"/>
            <family val="2"/>
          </rPr>
          <t>must be completed before 18th Nov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<sst xmlns="http://schemas.openxmlformats.org/spreadsheetml/2006/main" count="913" uniqueCount="332">
  <si>
    <t>Position</t>
  </si>
  <si>
    <t>No. of Races Ran</t>
  </si>
  <si>
    <t>Short Category</t>
  </si>
  <si>
    <t>Medium Category</t>
  </si>
  <si>
    <t>Long Category</t>
  </si>
  <si>
    <t>Keswick RTH</t>
  </si>
  <si>
    <t>Netherhall 10</t>
  </si>
  <si>
    <t>Total points</t>
  </si>
  <si>
    <t>Brampton/Carlisle</t>
  </si>
  <si>
    <t>Completed championship (any 6 races)</t>
  </si>
  <si>
    <t>Derwentwater</t>
  </si>
  <si>
    <t>Haweswater</t>
  </si>
  <si>
    <t>Hay O</t>
  </si>
  <si>
    <t>Cumberland Ale</t>
  </si>
  <si>
    <t>Cumbrian</t>
  </si>
  <si>
    <t>Paul</t>
  </si>
  <si>
    <t>Jackson</t>
  </si>
  <si>
    <t>Ian</t>
  </si>
  <si>
    <t>McDougall</t>
  </si>
  <si>
    <t>Errick</t>
  </si>
  <si>
    <t>Hannah</t>
  </si>
  <si>
    <t>Margaret</t>
  </si>
  <si>
    <t>Hawley</t>
  </si>
  <si>
    <t>Jim</t>
  </si>
  <si>
    <t>Welsh</t>
  </si>
  <si>
    <t>Mark</t>
  </si>
  <si>
    <t>Greaves</t>
  </si>
  <si>
    <t>Grant</t>
  </si>
  <si>
    <t>Alison</t>
  </si>
  <si>
    <t>Andrew</t>
  </si>
  <si>
    <t>Hall</t>
  </si>
  <si>
    <t>Allison</t>
  </si>
  <si>
    <t>Geoff</t>
  </si>
  <si>
    <t>Harrington</t>
  </si>
  <si>
    <t>Gosforth 10m</t>
  </si>
  <si>
    <t>Goodall</t>
  </si>
  <si>
    <t>Gillian</t>
  </si>
  <si>
    <t>Kidd</t>
  </si>
  <si>
    <t>Denham-Smith</t>
  </si>
  <si>
    <t>Sarah</t>
  </si>
  <si>
    <t>Mike</t>
  </si>
  <si>
    <t>McKenzie</t>
  </si>
  <si>
    <t>Kilgore</t>
  </si>
  <si>
    <t>Shaun</t>
  </si>
  <si>
    <t>Cavanagh</t>
  </si>
  <si>
    <t>Deborah</t>
  </si>
  <si>
    <t>Redmond</t>
  </si>
  <si>
    <t>Bell</t>
  </si>
  <si>
    <t>Fayyaz</t>
  </si>
  <si>
    <t>McKendrey</t>
  </si>
  <si>
    <t>Gosforth 10K</t>
  </si>
  <si>
    <t>Dentdale 14</t>
  </si>
  <si>
    <t>Keswick 1/2</t>
  </si>
  <si>
    <t>Marathon (any)</t>
  </si>
  <si>
    <t>cut offs 1:40 half, 2hr half</t>
  </si>
  <si>
    <t>42min 10k</t>
  </si>
  <si>
    <t>Method to calculate standings based on time (incorporate difficulty rating)? Eg runbritain calcs</t>
  </si>
  <si>
    <t>Sort divisions</t>
  </si>
  <si>
    <t>PB Bonus</t>
  </si>
  <si>
    <t>Bonus for beating last years time on same course?</t>
  </si>
  <si>
    <t>Bonus for completing x number of races say 10</t>
  </si>
  <si>
    <t>Division winners get free membership?</t>
  </si>
  <si>
    <t>maintain historical database of results of members by race</t>
  </si>
  <si>
    <t>rules for promotion/relegation-champs winners promoted?based on times?</t>
  </si>
  <si>
    <t>handicapped championship for 2012-considering age, times, gender etc, replace age related</t>
  </si>
  <si>
    <t>who decides on who is in which championship?</t>
  </si>
  <si>
    <t>Susan</t>
  </si>
  <si>
    <t>Richard</t>
  </si>
  <si>
    <t>hyperlink runner names to bring up results for past races etc profile</t>
  </si>
  <si>
    <t>Rank</t>
  </si>
  <si>
    <t>Points</t>
  </si>
  <si>
    <t>Parker</t>
  </si>
  <si>
    <t>Walker</t>
  </si>
  <si>
    <t>Sue</t>
  </si>
  <si>
    <t>Booth</t>
  </si>
  <si>
    <t>Philip</t>
  </si>
  <si>
    <t>Lowden</t>
  </si>
  <si>
    <t>Lorton 10k</t>
  </si>
  <si>
    <t>Moorclose</t>
  </si>
  <si>
    <t>Eaglesfield Paddle 5k</t>
  </si>
  <si>
    <t>Ellenborough</t>
  </si>
  <si>
    <t>Abbeytown 10</t>
  </si>
  <si>
    <t>Lune Valley</t>
  </si>
  <si>
    <t>Coniston</t>
  </si>
  <si>
    <t>24th Mar</t>
  </si>
  <si>
    <t>9th May</t>
  </si>
  <si>
    <t>Lords Seat</t>
  </si>
  <si>
    <t>15th May</t>
  </si>
  <si>
    <t>25th April</t>
  </si>
  <si>
    <t>30th June</t>
  </si>
  <si>
    <t>3rd July</t>
  </si>
  <si>
    <t>4th Sept</t>
  </si>
  <si>
    <t>26th Feb</t>
  </si>
  <si>
    <t>13th June</t>
  </si>
  <si>
    <t>9th Sept</t>
  </si>
  <si>
    <t>4th Mar</t>
  </si>
  <si>
    <t>10th Mar</t>
  </si>
  <si>
    <t>31st Mar</t>
  </si>
  <si>
    <t>6th May</t>
  </si>
  <si>
    <t>7th Oct</t>
  </si>
  <si>
    <t>Tony</t>
  </si>
  <si>
    <t>Briscoe</t>
  </si>
  <si>
    <t>Jordan</t>
  </si>
  <si>
    <t>Jenkinson</t>
  </si>
  <si>
    <t>Kenneth</t>
  </si>
  <si>
    <t>Hutton</t>
  </si>
  <si>
    <t>Robert</t>
  </si>
  <si>
    <t>McVeigh</t>
  </si>
  <si>
    <t>Muir</t>
  </si>
  <si>
    <t>Christopher</t>
  </si>
  <si>
    <t>Wear</t>
  </si>
  <si>
    <t>John</t>
  </si>
  <si>
    <t>Steele</t>
  </si>
  <si>
    <t>Gary</t>
  </si>
  <si>
    <t>Porter</t>
  </si>
  <si>
    <t>MacLeod</t>
  </si>
  <si>
    <t>Sara</t>
  </si>
  <si>
    <t>Campbell</t>
  </si>
  <si>
    <t>Simon</t>
  </si>
  <si>
    <t>Atkinson</t>
  </si>
  <si>
    <t>Helen</t>
  </si>
  <si>
    <t>Armstrong</t>
  </si>
  <si>
    <t>Thomas</t>
  </si>
  <si>
    <t>Baxter</t>
  </si>
  <si>
    <t>Carole</t>
  </si>
  <si>
    <t>Burnie</t>
  </si>
  <si>
    <t>Coan</t>
  </si>
  <si>
    <t>Edwards</t>
  </si>
  <si>
    <t>David</t>
  </si>
  <si>
    <t>Heaton</t>
  </si>
  <si>
    <t>Craig</t>
  </si>
  <si>
    <t>Kershaw</t>
  </si>
  <si>
    <t>Emily</t>
  </si>
  <si>
    <t>Mason</t>
  </si>
  <si>
    <t>McAvoy</t>
  </si>
  <si>
    <t>Puddlefoot</t>
  </si>
  <si>
    <t>Tucker</t>
  </si>
  <si>
    <t>Wynne</t>
  </si>
  <si>
    <t>before 18th Nov</t>
  </si>
  <si>
    <t>DNR</t>
  </si>
  <si>
    <t>Chaudhri</t>
  </si>
  <si>
    <t>m</t>
  </si>
  <si>
    <t>f</t>
  </si>
  <si>
    <t>DOB</t>
  </si>
  <si>
    <t>Age</t>
  </si>
  <si>
    <t>Event</t>
  </si>
  <si>
    <t>dist(km)</t>
  </si>
  <si>
    <t>OC</t>
  </si>
  <si>
    <t>F50FHur</t>
  </si>
  <si>
    <t>50Hur</t>
  </si>
  <si>
    <t>F55FHur</t>
  </si>
  <si>
    <t>55Hur</t>
  </si>
  <si>
    <t>F60FHur</t>
  </si>
  <si>
    <t>60Hur</t>
  </si>
  <si>
    <t>FShortHur</t>
  </si>
  <si>
    <t>FLongHur</t>
  </si>
  <si>
    <t>FSteeple.</t>
  </si>
  <si>
    <t>Steeple</t>
  </si>
  <si>
    <t>F1500mWalk</t>
  </si>
  <si>
    <t>FMileWalk</t>
  </si>
  <si>
    <t>1MileWalk</t>
  </si>
  <si>
    <t>F3kmWalk</t>
  </si>
  <si>
    <t>F5kmWalk</t>
  </si>
  <si>
    <t>F8kmWalk</t>
  </si>
  <si>
    <t>F10kmWalk</t>
  </si>
  <si>
    <t>F15kmWalk</t>
  </si>
  <si>
    <t>F20kmWalk</t>
  </si>
  <si>
    <t>FH.Mar.Walk</t>
  </si>
  <si>
    <t>F25kmWalk</t>
  </si>
  <si>
    <t>F30kmWalk</t>
  </si>
  <si>
    <t>F40kmWalk</t>
  </si>
  <si>
    <t>FMar.Walk</t>
  </si>
  <si>
    <t>F50kmWalk</t>
  </si>
  <si>
    <t>FHighJump</t>
  </si>
  <si>
    <t>FPoleVault</t>
  </si>
  <si>
    <t>FLongJump</t>
  </si>
  <si>
    <t>FTripleJump</t>
  </si>
  <si>
    <t>FHammer</t>
  </si>
  <si>
    <t>FShotput</t>
  </si>
  <si>
    <t>FDiscus</t>
  </si>
  <si>
    <t>FJavelin</t>
  </si>
  <si>
    <t>FWeight</t>
  </si>
  <si>
    <t>F50m</t>
  </si>
  <si>
    <t>F55m</t>
  </si>
  <si>
    <t>F60m</t>
  </si>
  <si>
    <t>F100m</t>
  </si>
  <si>
    <t>F200m</t>
  </si>
  <si>
    <t>F300m</t>
  </si>
  <si>
    <t>F400m</t>
  </si>
  <si>
    <t>F500m</t>
  </si>
  <si>
    <t>F600m</t>
  </si>
  <si>
    <t>F800m</t>
  </si>
  <si>
    <t>F1000m</t>
  </si>
  <si>
    <t>F1500m</t>
  </si>
  <si>
    <t>Fmile</t>
  </si>
  <si>
    <t>1Mile</t>
  </si>
  <si>
    <t>F2km</t>
  </si>
  <si>
    <t>F3km</t>
  </si>
  <si>
    <t>F2Mile</t>
  </si>
  <si>
    <t>F4km</t>
  </si>
  <si>
    <t>F3Mile</t>
  </si>
  <si>
    <t>5kmRoad</t>
  </si>
  <si>
    <t>F5km</t>
  </si>
  <si>
    <t>6kmRoad</t>
  </si>
  <si>
    <t>F6km</t>
  </si>
  <si>
    <t>4MileRoad</t>
  </si>
  <si>
    <t>F4Mile</t>
  </si>
  <si>
    <t>8kmRoad</t>
  </si>
  <si>
    <t>F8km</t>
  </si>
  <si>
    <t>5MileRoad</t>
  </si>
  <si>
    <t>F5Mile</t>
  </si>
  <si>
    <t>10kmRoad</t>
  </si>
  <si>
    <t>F10km</t>
  </si>
  <si>
    <t>12km</t>
  </si>
  <si>
    <t>15km</t>
  </si>
  <si>
    <t>10Mile</t>
  </si>
  <si>
    <t>20km</t>
  </si>
  <si>
    <t>FHalf-Mar.</t>
  </si>
  <si>
    <t>Half.Mar</t>
  </si>
  <si>
    <t>25km</t>
  </si>
  <si>
    <t>30km</t>
  </si>
  <si>
    <t>Marathon</t>
  </si>
  <si>
    <t>50km</t>
  </si>
  <si>
    <t>50Mile</t>
  </si>
  <si>
    <t>100km</t>
  </si>
  <si>
    <t>150km</t>
  </si>
  <si>
    <t>100Mile</t>
  </si>
  <si>
    <t>200km</t>
  </si>
  <si>
    <t>M50MHur</t>
  </si>
  <si>
    <t>M55MHur</t>
  </si>
  <si>
    <t>M60MHur</t>
  </si>
  <si>
    <t>MShortHur</t>
  </si>
  <si>
    <t>MLongHur</t>
  </si>
  <si>
    <t>MSteeple.</t>
  </si>
  <si>
    <t>M1500mWalk</t>
  </si>
  <si>
    <t>MMileWalk</t>
  </si>
  <si>
    <t>M3kmWalk</t>
  </si>
  <si>
    <t>M5kmWalk</t>
  </si>
  <si>
    <t>M8kmWalk</t>
  </si>
  <si>
    <t>M10kmWalk</t>
  </si>
  <si>
    <t>M15kmWalk</t>
  </si>
  <si>
    <t>M20kmWalk</t>
  </si>
  <si>
    <t>MH.Mar.Walk</t>
  </si>
  <si>
    <t>M25kmWalk</t>
  </si>
  <si>
    <t>M30kmWalk</t>
  </si>
  <si>
    <t>M40kmWalk</t>
  </si>
  <si>
    <t>MMar.Walk</t>
  </si>
  <si>
    <t>M50kmWalk</t>
  </si>
  <si>
    <t>MHighJump</t>
  </si>
  <si>
    <t>MPoleVault</t>
  </si>
  <si>
    <t>MLongJump</t>
  </si>
  <si>
    <t>MTripleJump</t>
  </si>
  <si>
    <t>MHammer</t>
  </si>
  <si>
    <t>MShotput</t>
  </si>
  <si>
    <t>MDiscus</t>
  </si>
  <si>
    <t>MJavelin</t>
  </si>
  <si>
    <t>MWeight</t>
  </si>
  <si>
    <t>M50m</t>
  </si>
  <si>
    <t>M55m</t>
  </si>
  <si>
    <t>M60m</t>
  </si>
  <si>
    <t>M100m</t>
  </si>
  <si>
    <t>M200m</t>
  </si>
  <si>
    <t>M300m</t>
  </si>
  <si>
    <t>M400m</t>
  </si>
  <si>
    <t>M500m</t>
  </si>
  <si>
    <t>M600m</t>
  </si>
  <si>
    <t>M800m</t>
  </si>
  <si>
    <t>M1000m</t>
  </si>
  <si>
    <t>M1500m</t>
  </si>
  <si>
    <t>1500m</t>
  </si>
  <si>
    <t>Mmile</t>
  </si>
  <si>
    <t>M2km</t>
  </si>
  <si>
    <t>M3km</t>
  </si>
  <si>
    <t>M2Mile</t>
  </si>
  <si>
    <t>M4km</t>
  </si>
  <si>
    <t>M3Mile</t>
  </si>
  <si>
    <t>M5kmRoad</t>
  </si>
  <si>
    <t>M5km</t>
  </si>
  <si>
    <t>M6kmRoad</t>
  </si>
  <si>
    <t>M6km</t>
  </si>
  <si>
    <t>M4MileRoad</t>
  </si>
  <si>
    <t>M4Mile</t>
  </si>
  <si>
    <t>M8kmRoad</t>
  </si>
  <si>
    <t>M8km</t>
  </si>
  <si>
    <t>M5MileRoad</t>
  </si>
  <si>
    <t>M5Mile</t>
  </si>
  <si>
    <t>M10kmRoad</t>
  </si>
  <si>
    <t>M10km</t>
  </si>
  <si>
    <t>M12km</t>
  </si>
  <si>
    <t>M15km</t>
  </si>
  <si>
    <t>M10Mile</t>
  </si>
  <si>
    <t>M20km</t>
  </si>
  <si>
    <t>MHalf-Mar.</t>
  </si>
  <si>
    <t>M25km</t>
  </si>
  <si>
    <t>M30km</t>
  </si>
  <si>
    <t>MMarathon</t>
  </si>
  <si>
    <t>M50km</t>
  </si>
  <si>
    <t>M50Mile</t>
  </si>
  <si>
    <t>M100km</t>
  </si>
  <si>
    <t>M150km</t>
  </si>
  <si>
    <t>M100Mile</t>
  </si>
  <si>
    <t>M200km</t>
  </si>
  <si>
    <t>Club Members 2012</t>
  </si>
  <si>
    <t>Name</t>
  </si>
  <si>
    <t>League</t>
  </si>
  <si>
    <t>New members</t>
  </si>
  <si>
    <t>Elliott</t>
  </si>
  <si>
    <t>Cumberland Athletic Club AGE RELATED Championship 2012</t>
  </si>
  <si>
    <t>Coniston 14</t>
  </si>
  <si>
    <t>MEN</t>
  </si>
  <si>
    <t>LADIES</t>
  </si>
  <si>
    <t>Nichola</t>
  </si>
  <si>
    <t>soozeds31@btinternet.com</t>
  </si>
  <si>
    <t>Sheila</t>
  </si>
  <si>
    <t>Patricia</t>
  </si>
  <si>
    <t>Victor</t>
  </si>
  <si>
    <t>Joseph</t>
  </si>
  <si>
    <t>James</t>
  </si>
  <si>
    <t>18th Nov</t>
  </si>
  <si>
    <t>4th Nov</t>
  </si>
  <si>
    <t>24th Aug</t>
  </si>
  <si>
    <t>AR MEN</t>
  </si>
  <si>
    <t>5Mile</t>
  </si>
  <si>
    <t>6km</t>
  </si>
  <si>
    <t>AR WOMEN</t>
  </si>
  <si>
    <t>WINNER</t>
  </si>
  <si>
    <t>JOINT SECOND</t>
  </si>
  <si>
    <t>SECOND</t>
  </si>
  <si>
    <t>FOURTH</t>
  </si>
  <si>
    <t>FIFTH</t>
  </si>
  <si>
    <t>SIXTH</t>
  </si>
  <si>
    <t>SEVENTH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</si>
</sst>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indexed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14"/>
      <color indexed="15"/>
      <name val="Arial"/>
      <family val="2"/>
    </font>
    <font>
      <b/>
      <sz val="12"/>
      <color indexed="61"/>
      <name val="Arial"/>
      <family val="2"/>
    </font>
    <font>
      <b/>
      <sz val="16"/>
      <color indexed="6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rgb="FFFF6600"/>
      <name val="Verdana"/>
      <family val="2"/>
    </font>
    <font>
      <b/>
      <sz val="12"/>
      <color rgb="FFFF6600"/>
      <name val="Arial"/>
      <family val="2"/>
    </font>
    <font>
      <u/>
      <sz val="10"/>
      <color theme="10"/>
      <name val="Arial"/>
      <family val="2"/>
    </font>
    <font>
      <b/>
      <u/>
      <sz val="16"/>
      <name val="Arial"/>
      <family val="2"/>
    </font>
    <font>
      <sz val="8"/>
      <name val="Arial"/>
      <family val="2"/>
    </font>
    <font>
      <b/>
      <sz val="10"/>
      <color rgb="FFFFC000"/>
      <name val="Arial"/>
      <family val="2"/>
    </font>
    <font>
      <u/>
      <sz val="12"/>
      <color theme="1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sz val="14"/>
      <color rgb="FFFF6600"/>
      <name val="Arial"/>
      <family val="2"/>
    </font>
    <font>
      <sz val="14"/>
      <color rgb="FFFF6600"/>
      <name val="Arial"/>
      <family val="2"/>
    </font>
    <font>
      <sz val="10"/>
      <color rgb="FFFF6600"/>
      <name val="Arial"/>
      <family val="2"/>
    </font>
    <font>
      <sz val="10"/>
      <color rgb="FF00B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gray125"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7" fillId="0" borderId="0" applyNumberForma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335">
    <xf numFmtId="0" fontId="0" fillId="0" borderId="0" xfId="0"/>
    <xf numFmtId="0" fontId="0" fillId="0" borderId="3" xfId="0" applyBorder="1"/>
    <xf numFmtId="0" fontId="4" fillId="0" borderId="3" xfId="0" applyFont="1" applyFill="1" applyBorder="1"/>
    <xf numFmtId="0" fontId="4" fillId="0" borderId="4" xfId="0" applyFont="1" applyFill="1" applyBorder="1"/>
    <xf numFmtId="0" fontId="2" fillId="3" borderId="6" xfId="0" applyFont="1" applyFill="1" applyBorder="1" applyAlignment="1">
      <alignment horizontal="center" textRotation="90"/>
    </xf>
    <xf numFmtId="0" fontId="5" fillId="0" borderId="8" xfId="0" applyFont="1" applyBorder="1"/>
    <xf numFmtId="0" fontId="5" fillId="0" borderId="9" xfId="0" applyFont="1" applyBorder="1"/>
    <xf numFmtId="0" fontId="2" fillId="2" borderId="5" xfId="0" applyFont="1" applyFill="1" applyBorder="1" applyAlignment="1">
      <alignment horizontal="center" textRotation="90"/>
    </xf>
    <xf numFmtId="0" fontId="12" fillId="0" borderId="0" xfId="0" applyFont="1"/>
    <xf numFmtId="49" fontId="2" fillId="2" borderId="12" xfId="0" applyNumberFormat="1" applyFont="1" applyFill="1" applyBorder="1" applyAlignment="1">
      <alignment horizontal="center" textRotation="90"/>
    </xf>
    <xf numFmtId="49" fontId="2" fillId="2" borderId="13" xfId="0" applyNumberFormat="1" applyFont="1" applyFill="1" applyBorder="1" applyAlignment="1">
      <alignment horizontal="center" textRotation="90"/>
    </xf>
    <xf numFmtId="49" fontId="2" fillId="2" borderId="14" xfId="0" applyNumberFormat="1" applyFont="1" applyFill="1" applyBorder="1" applyAlignment="1">
      <alignment horizontal="center" textRotation="90"/>
    </xf>
    <xf numFmtId="49" fontId="2" fillId="3" borderId="13" xfId="0" applyNumberFormat="1" applyFont="1" applyFill="1" applyBorder="1" applyAlignment="1">
      <alignment horizontal="center" textRotation="90"/>
    </xf>
    <xf numFmtId="49" fontId="2" fillId="3" borderId="17" xfId="0" applyNumberFormat="1" applyFont="1" applyFill="1" applyBorder="1" applyAlignment="1">
      <alignment horizontal="center" textRotation="90"/>
    </xf>
    <xf numFmtId="0" fontId="11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Border="1"/>
    <xf numFmtId="49" fontId="2" fillId="7" borderId="15" xfId="0" applyNumberFormat="1" applyFont="1" applyFill="1" applyBorder="1" applyAlignment="1">
      <alignment horizontal="center" textRotation="90"/>
    </xf>
    <xf numFmtId="49" fontId="2" fillId="7" borderId="13" xfId="0" applyNumberFormat="1" applyFont="1" applyFill="1" applyBorder="1" applyAlignment="1">
      <alignment horizontal="center" textRotation="90"/>
    </xf>
    <xf numFmtId="49" fontId="2" fillId="7" borderId="32" xfId="0" applyNumberFormat="1" applyFont="1" applyFill="1" applyBorder="1" applyAlignment="1">
      <alignment horizontal="center" textRotation="90"/>
    </xf>
    <xf numFmtId="21" fontId="4" fillId="7" borderId="19" xfId="0" applyNumberFormat="1" applyFont="1" applyFill="1" applyBorder="1"/>
    <xf numFmtId="21" fontId="4" fillId="7" borderId="5" xfId="0" applyNumberFormat="1" applyFont="1" applyFill="1" applyBorder="1"/>
    <xf numFmtId="21" fontId="4" fillId="7" borderId="33" xfId="0" applyNumberFormat="1" applyFont="1" applyFill="1" applyBorder="1"/>
    <xf numFmtId="21" fontId="4" fillId="7" borderId="7" xfId="0" applyNumberFormat="1" applyFont="1" applyFill="1" applyBorder="1"/>
    <xf numFmtId="21" fontId="4" fillId="7" borderId="2" xfId="0" applyNumberFormat="1" applyFont="1" applyFill="1" applyBorder="1"/>
    <xf numFmtId="21" fontId="4" fillId="3" borderId="11" xfId="0" applyNumberFormat="1" applyFont="1" applyFill="1" applyBorder="1"/>
    <xf numFmtId="21" fontId="4" fillId="3" borderId="6" xfId="0" applyNumberFormat="1" applyFont="1" applyFill="1" applyBorder="1"/>
    <xf numFmtId="21" fontId="4" fillId="7" borderId="10" xfId="0" applyNumberFormat="1" applyFont="1" applyFill="1" applyBorder="1"/>
    <xf numFmtId="21" fontId="4" fillId="3" borderId="20" xfId="0" applyNumberFormat="1" applyFont="1" applyFill="1" applyBorder="1"/>
    <xf numFmtId="21" fontId="4" fillId="3" borderId="2" xfId="0" applyNumberFormat="1" applyFont="1" applyFill="1" applyBorder="1"/>
    <xf numFmtId="21" fontId="4" fillId="3" borderId="10" xfId="0" applyNumberFormat="1" applyFont="1" applyFill="1" applyBorder="1"/>
    <xf numFmtId="21" fontId="4" fillId="3" borderId="1" xfId="0" applyNumberFormat="1" applyFont="1" applyFill="1" applyBorder="1"/>
    <xf numFmtId="21" fontId="4" fillId="7" borderId="20" xfId="0" applyNumberFormat="1" applyFont="1" applyFill="1" applyBorder="1"/>
    <xf numFmtId="21" fontId="4" fillId="8" borderId="20" xfId="0" applyNumberFormat="1" applyFont="1" applyFill="1" applyBorder="1"/>
    <xf numFmtId="21" fontId="4" fillId="8" borderId="2" xfId="0" applyNumberFormat="1" applyFont="1" applyFill="1" applyBorder="1"/>
    <xf numFmtId="21" fontId="4" fillId="8" borderId="1" xfId="0" applyNumberFormat="1" applyFont="1" applyFill="1" applyBorder="1"/>
    <xf numFmtId="21" fontId="4" fillId="8" borderId="13" xfId="0" applyNumberFormat="1" applyFont="1" applyFill="1" applyBorder="1"/>
    <xf numFmtId="21" fontId="4" fillId="8" borderId="14" xfId="0" applyNumberFormat="1" applyFont="1" applyFill="1" applyBorder="1"/>
    <xf numFmtId="49" fontId="2" fillId="3" borderId="14" xfId="0" applyNumberFormat="1" applyFont="1" applyFill="1" applyBorder="1" applyAlignment="1">
      <alignment horizontal="center" textRotation="90" wrapText="1"/>
    </xf>
    <xf numFmtId="0" fontId="4" fillId="9" borderId="5" xfId="0" applyFont="1" applyFill="1" applyBorder="1"/>
    <xf numFmtId="0" fontId="4" fillId="9" borderId="31" xfId="0" applyFont="1" applyFill="1" applyBorder="1"/>
    <xf numFmtId="0" fontId="4" fillId="9" borderId="2" xfId="0" applyFont="1" applyFill="1" applyBorder="1"/>
    <xf numFmtId="0" fontId="4" fillId="9" borderId="10" xfId="0" applyFont="1" applyFill="1" applyBorder="1"/>
    <xf numFmtId="21" fontId="4" fillId="9" borderId="19" xfId="0" applyNumberFormat="1" applyFont="1" applyFill="1" applyBorder="1"/>
    <xf numFmtId="21" fontId="4" fillId="9" borderId="2" xfId="0" applyNumberFormat="1" applyFont="1" applyFill="1" applyBorder="1"/>
    <xf numFmtId="21" fontId="4" fillId="9" borderId="20" xfId="0" applyNumberFormat="1" applyFont="1" applyFill="1" applyBorder="1"/>
    <xf numFmtId="0" fontId="0" fillId="0" borderId="35" xfId="0" applyBorder="1"/>
    <xf numFmtId="0" fontId="0" fillId="0" borderId="2" xfId="0" applyBorder="1"/>
    <xf numFmtId="0" fontId="5" fillId="0" borderId="39" xfId="0" applyFont="1" applyBorder="1"/>
    <xf numFmtId="0" fontId="2" fillId="7" borderId="5" xfId="1" applyFont="1" applyFill="1" applyBorder="1" applyAlignment="1">
      <alignment horizontal="center" textRotation="90"/>
    </xf>
    <xf numFmtId="0" fontId="2" fillId="2" borderId="34" xfId="1" applyFont="1" applyFill="1" applyBorder="1" applyAlignment="1">
      <alignment horizontal="center" textRotation="90"/>
    </xf>
    <xf numFmtId="0" fontId="2" fillId="2" borderId="5" xfId="1" applyFont="1" applyFill="1" applyBorder="1" applyAlignment="1">
      <alignment horizontal="center" textRotation="90"/>
    </xf>
    <xf numFmtId="0" fontId="2" fillId="3" borderId="16" xfId="1" applyFont="1" applyFill="1" applyBorder="1" applyAlignment="1">
      <alignment horizontal="center" textRotation="90"/>
    </xf>
    <xf numFmtId="0" fontId="2" fillId="3" borderId="5" xfId="1" applyFont="1" applyFill="1" applyBorder="1" applyAlignment="1">
      <alignment horizontal="center" textRotation="90"/>
    </xf>
    <xf numFmtId="0" fontId="2" fillId="8" borderId="5" xfId="1" applyFont="1" applyFill="1" applyBorder="1" applyAlignment="1">
      <alignment horizontal="center" textRotation="90"/>
    </xf>
    <xf numFmtId="21" fontId="4" fillId="7" borderId="19" xfId="0" applyNumberFormat="1" applyFont="1" applyFill="1" applyBorder="1"/>
    <xf numFmtId="21" fontId="4" fillId="7" borderId="3" xfId="0" applyNumberFormat="1" applyFont="1" applyFill="1" applyBorder="1"/>
    <xf numFmtId="21" fontId="4" fillId="3" borderId="19" xfId="0" applyNumberFormat="1" applyFont="1" applyFill="1" applyBorder="1"/>
    <xf numFmtId="21" fontId="4" fillId="3" borderId="3" xfId="0" applyNumberFormat="1" applyFont="1" applyFill="1" applyBorder="1"/>
    <xf numFmtId="21" fontId="4" fillId="7" borderId="11" xfId="0" applyNumberFormat="1" applyFont="1" applyFill="1" applyBorder="1"/>
    <xf numFmtId="21" fontId="4" fillId="3" borderId="4" xfId="0" applyNumberFormat="1" applyFont="1" applyFill="1" applyBorder="1"/>
    <xf numFmtId="21" fontId="4" fillId="8" borderId="19" xfId="0" applyNumberFormat="1" applyFont="1" applyFill="1" applyBorder="1"/>
    <xf numFmtId="21" fontId="4" fillId="8" borderId="3" xfId="0" applyNumberFormat="1" applyFont="1" applyFill="1" applyBorder="1"/>
    <xf numFmtId="21" fontId="4" fillId="8" borderId="4" xfId="0" applyNumberFormat="1" applyFont="1" applyFill="1" applyBorder="1"/>
    <xf numFmtId="0" fontId="4" fillId="0" borderId="2" xfId="0" applyFont="1" applyFill="1" applyBorder="1"/>
    <xf numFmtId="0" fontId="0" fillId="0" borderId="3" xfId="0" applyBorder="1"/>
    <xf numFmtId="0" fontId="4" fillId="9" borderId="3" xfId="0" applyFont="1" applyFill="1" applyBorder="1"/>
    <xf numFmtId="0" fontId="4" fillId="9" borderId="11" xfId="0" applyFont="1" applyFill="1" applyBorder="1"/>
    <xf numFmtId="21" fontId="4" fillId="8" borderId="15" xfId="0" applyNumberFormat="1" applyFont="1" applyFill="1" applyBorder="1"/>
    <xf numFmtId="0" fontId="9" fillId="11" borderId="12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10" fillId="11" borderId="25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14" fontId="4" fillId="12" borderId="2" xfId="0" applyNumberFormat="1" applyFont="1" applyFill="1" applyBorder="1"/>
    <xf numFmtId="1" fontId="4" fillId="12" borderId="10" xfId="0" applyNumberFormat="1" applyFont="1" applyFill="1" applyBorder="1"/>
    <xf numFmtId="0" fontId="11" fillId="0" borderId="0" xfId="2"/>
    <xf numFmtId="0" fontId="11" fillId="0" borderId="0" xfId="2" applyFont="1"/>
    <xf numFmtId="0" fontId="2" fillId="7" borderId="34" xfId="4" applyFont="1" applyFill="1" applyBorder="1" applyAlignment="1" applyProtection="1">
      <alignment horizontal="center" textRotation="90"/>
    </xf>
    <xf numFmtId="0" fontId="2" fillId="7" borderId="5" xfId="4" applyFont="1" applyFill="1" applyBorder="1" applyAlignment="1" applyProtection="1">
      <alignment horizontal="center" textRotation="90"/>
    </xf>
    <xf numFmtId="0" fontId="2" fillId="2" borderId="43" xfId="4" applyFont="1" applyFill="1" applyBorder="1" applyAlignment="1" applyProtection="1">
      <alignment horizontal="center" textRotation="90"/>
    </xf>
    <xf numFmtId="0" fontId="2" fillId="8" borderId="5" xfId="4" applyFont="1" applyFill="1" applyBorder="1" applyAlignment="1" applyProtection="1">
      <alignment horizontal="center" textRotation="90"/>
    </xf>
    <xf numFmtId="0" fontId="2" fillId="2" borderId="31" xfId="4" applyFont="1" applyFill="1" applyBorder="1" applyAlignment="1" applyProtection="1">
      <alignment horizontal="center" textRotation="90"/>
    </xf>
    <xf numFmtId="0" fontId="2" fillId="2" borderId="5" xfId="4" applyFont="1" applyFill="1" applyBorder="1" applyAlignment="1" applyProtection="1">
      <alignment horizontal="center" textRotation="90"/>
    </xf>
    <xf numFmtId="0" fontId="2" fillId="3" borderId="16" xfId="4" applyFont="1" applyFill="1" applyBorder="1" applyAlignment="1" applyProtection="1">
      <alignment horizontal="center" textRotation="90"/>
    </xf>
    <xf numFmtId="0" fontId="2" fillId="3" borderId="5" xfId="4" applyFont="1" applyFill="1" applyBorder="1" applyAlignment="1" applyProtection="1">
      <alignment horizontal="center" textRotation="90"/>
    </xf>
    <xf numFmtId="0" fontId="0" fillId="11" borderId="25" xfId="0" applyFill="1" applyBorder="1" applyAlignment="1">
      <alignment horizontal="center" textRotation="90"/>
    </xf>
    <xf numFmtId="0" fontId="10" fillId="11" borderId="25" xfId="0" applyFont="1" applyFill="1" applyBorder="1" applyAlignment="1">
      <alignment textRotation="90" wrapText="1"/>
    </xf>
    <xf numFmtId="0" fontId="0" fillId="11" borderId="36" xfId="0" applyFill="1" applyBorder="1" applyAlignment="1">
      <alignment horizontal="center" textRotation="90"/>
    </xf>
    <xf numFmtId="0" fontId="0" fillId="11" borderId="0" xfId="0" applyFill="1"/>
    <xf numFmtId="1" fontId="4" fillId="7" borderId="2" xfId="0" applyNumberFormat="1" applyFont="1" applyFill="1" applyBorder="1"/>
    <xf numFmtId="1" fontId="4" fillId="8" borderId="2" xfId="0" applyNumberFormat="1" applyFont="1" applyFill="1" applyBorder="1"/>
    <xf numFmtId="1" fontId="4" fillId="10" borderId="2" xfId="0" applyNumberFormat="1" applyFont="1" applyFill="1" applyBorder="1"/>
    <xf numFmtId="0" fontId="2" fillId="7" borderId="16" xfId="4" applyFont="1" applyFill="1" applyBorder="1" applyAlignment="1" applyProtection="1">
      <alignment horizontal="center" textRotation="90"/>
    </xf>
    <xf numFmtId="0" fontId="2" fillId="8" borderId="34" xfId="4" applyFont="1" applyFill="1" applyBorder="1" applyAlignment="1" applyProtection="1">
      <alignment horizontal="center" textRotation="90"/>
    </xf>
    <xf numFmtId="0" fontId="2" fillId="8" borderId="5" xfId="0" applyFont="1" applyFill="1" applyBorder="1" applyAlignment="1">
      <alignment horizontal="center" textRotation="90"/>
    </xf>
    <xf numFmtId="0" fontId="2" fillId="8" borderId="6" xfId="0" applyFont="1" applyFill="1" applyBorder="1" applyAlignment="1">
      <alignment horizontal="center" textRotation="90"/>
    </xf>
    <xf numFmtId="1" fontId="4" fillId="0" borderId="7" xfId="0" applyNumberFormat="1" applyFont="1" applyFill="1" applyBorder="1"/>
    <xf numFmtId="21" fontId="4" fillId="9" borderId="10" xfId="0" applyNumberFormat="1" applyFont="1" applyFill="1" applyBorder="1"/>
    <xf numFmtId="0" fontId="18" fillId="0" borderId="0" xfId="2" applyFont="1" applyBorder="1" applyAlignment="1">
      <alignment horizontal="centerContinuous"/>
    </xf>
    <xf numFmtId="0" fontId="11" fillId="0" borderId="0" xfId="2" applyBorder="1" applyAlignment="1">
      <alignment horizontal="centerContinuous"/>
    </xf>
    <xf numFmtId="0" fontId="4" fillId="0" borderId="0" xfId="2" applyFont="1" applyBorder="1" applyAlignment="1">
      <alignment horizontal="center"/>
    </xf>
    <xf numFmtId="0" fontId="11" fillId="0" borderId="0" xfId="2" applyBorder="1"/>
    <xf numFmtId="0" fontId="11" fillId="0" borderId="0" xfId="2" applyBorder="1" applyAlignment="1">
      <alignment horizontal="center"/>
    </xf>
    <xf numFmtId="0" fontId="6" fillId="0" borderId="0" xfId="2" applyFont="1" applyBorder="1" applyAlignment="1">
      <alignment horizontal="centerContinuous"/>
    </xf>
    <xf numFmtId="0" fontId="6" fillId="0" borderId="0" xfId="2" applyFont="1" applyBorder="1" applyAlignment="1">
      <alignment horizontal="center"/>
    </xf>
    <xf numFmtId="0" fontId="4" fillId="12" borderId="0" xfId="2" applyFont="1" applyFill="1" applyBorder="1"/>
    <xf numFmtId="14" fontId="4" fillId="0" borderId="0" xfId="2" applyNumberFormat="1" applyFont="1" applyAlignment="1">
      <alignment horizontal="center"/>
    </xf>
    <xf numFmtId="0" fontId="4" fillId="0" borderId="0" xfId="2" applyFont="1" applyBorder="1"/>
    <xf numFmtId="0" fontId="4" fillId="12" borderId="0" xfId="2" applyFont="1" applyFill="1" applyBorder="1" applyAlignment="1">
      <alignment horizontal="center"/>
    </xf>
    <xf numFmtId="0" fontId="11" fillId="0" borderId="0" xfId="2" applyFill="1" applyBorder="1"/>
    <xf numFmtId="14" fontId="11" fillId="0" borderId="0" xfId="2" applyNumberFormat="1" applyAlignment="1">
      <alignment horizontal="center"/>
    </xf>
    <xf numFmtId="0" fontId="4" fillId="13" borderId="0" xfId="2" applyFont="1" applyFill="1" applyBorder="1"/>
    <xf numFmtId="0" fontId="21" fillId="0" borderId="0" xfId="1" applyFont="1" applyBorder="1"/>
    <xf numFmtId="0" fontId="4" fillId="13" borderId="0" xfId="2" applyFont="1" applyFill="1" applyBorder="1" applyAlignment="1">
      <alignment horizontal="center"/>
    </xf>
    <xf numFmtId="14" fontId="4" fillId="0" borderId="0" xfId="2" applyNumberFormat="1" applyFont="1" applyBorder="1" applyAlignment="1">
      <alignment horizontal="center"/>
    </xf>
    <xf numFmtId="14" fontId="11" fillId="0" borderId="0" xfId="2" applyNumberFormat="1" applyBorder="1" applyAlignment="1">
      <alignment horizontal="center"/>
    </xf>
    <xf numFmtId="0" fontId="22" fillId="13" borderId="0" xfId="2" applyFont="1" applyFill="1" applyBorder="1"/>
    <xf numFmtId="14" fontId="23" fillId="0" borderId="0" xfId="2" applyNumberFormat="1" applyFont="1" applyAlignment="1">
      <alignment horizontal="center"/>
    </xf>
    <xf numFmtId="0" fontId="22" fillId="13" borderId="0" xfId="2" applyFont="1" applyFill="1" applyBorder="1" applyAlignment="1">
      <alignment horizontal="center"/>
    </xf>
    <xf numFmtId="0" fontId="23" fillId="0" borderId="0" xfId="2" applyFont="1" applyBorder="1"/>
    <xf numFmtId="0" fontId="0" fillId="0" borderId="45" xfId="0" applyBorder="1"/>
    <xf numFmtId="49" fontId="19" fillId="11" borderId="25" xfId="0" applyNumberFormat="1" applyFont="1" applyFill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11" fillId="0" borderId="3" xfId="0" applyFont="1" applyBorder="1"/>
    <xf numFmtId="0" fontId="4" fillId="9" borderId="53" xfId="0" applyFont="1" applyFill="1" applyBorder="1"/>
    <xf numFmtId="0" fontId="0" fillId="0" borderId="24" xfId="0" applyBorder="1"/>
    <xf numFmtId="0" fontId="0" fillId="0" borderId="35" xfId="0" applyFill="1" applyBorder="1" applyAlignment="1">
      <alignment horizontal="center"/>
    </xf>
    <xf numFmtId="0" fontId="0" fillId="0" borderId="51" xfId="0" applyBorder="1"/>
    <xf numFmtId="0" fontId="4" fillId="0" borderId="1" xfId="0" applyFont="1" applyFill="1" applyBorder="1"/>
    <xf numFmtId="0" fontId="0" fillId="0" borderId="12" xfId="0" applyBorder="1"/>
    <xf numFmtId="0" fontId="4" fillId="9" borderId="13" xfId="0" applyFont="1" applyFill="1" applyBorder="1"/>
    <xf numFmtId="14" fontId="4" fillId="12" borderId="13" xfId="0" applyNumberFormat="1" applyFont="1" applyFill="1" applyBorder="1"/>
    <xf numFmtId="0" fontId="4" fillId="0" borderId="13" xfId="0" applyFont="1" applyFill="1" applyBorder="1"/>
    <xf numFmtId="0" fontId="0" fillId="0" borderId="13" xfId="0" applyBorder="1"/>
    <xf numFmtId="0" fontId="4" fillId="0" borderId="14" xfId="0" applyFont="1" applyFill="1" applyBorder="1"/>
    <xf numFmtId="1" fontId="4" fillId="0" borderId="53" xfId="0" applyNumberFormat="1" applyFont="1" applyFill="1" applyBorder="1"/>
    <xf numFmtId="1" fontId="4" fillId="12" borderId="32" xfId="0" applyNumberFormat="1" applyFont="1" applyFill="1" applyBorder="1"/>
    <xf numFmtId="1" fontId="4" fillId="0" borderId="17" xfId="0" applyNumberFormat="1" applyFont="1" applyFill="1" applyBorder="1"/>
    <xf numFmtId="1" fontId="4" fillId="7" borderId="1" xfId="0" applyNumberFormat="1" applyFont="1" applyFill="1" applyBorder="1"/>
    <xf numFmtId="49" fontId="19" fillId="11" borderId="27" xfId="0" applyNumberFormat="1" applyFont="1" applyFill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1" fontId="4" fillId="7" borderId="13" xfId="0" applyNumberFormat="1" applyFont="1" applyFill="1" applyBorder="1"/>
    <xf numFmtId="1" fontId="4" fillId="7" borderId="14" xfId="0" applyNumberFormat="1" applyFont="1" applyFill="1" applyBorder="1"/>
    <xf numFmtId="1" fontId="4" fillId="7" borderId="3" xfId="0" applyNumberFormat="1" applyFont="1" applyFill="1" applyBorder="1"/>
    <xf numFmtId="1" fontId="4" fillId="7" borderId="4" xfId="0" applyNumberFormat="1" applyFont="1" applyFill="1" applyBorder="1"/>
    <xf numFmtId="0" fontId="0" fillId="11" borderId="26" xfId="0" applyFill="1" applyBorder="1"/>
    <xf numFmtId="0" fontId="0" fillId="11" borderId="29" xfId="0" applyFill="1" applyBorder="1"/>
    <xf numFmtId="0" fontId="28" fillId="0" borderId="2" xfId="0" applyFont="1" applyBorder="1"/>
    <xf numFmtId="21" fontId="4" fillId="3" borderId="53" xfId="0" applyNumberFormat="1" applyFont="1" applyFill="1" applyBorder="1"/>
    <xf numFmtId="21" fontId="4" fillId="8" borderId="53" xfId="0" applyNumberFormat="1" applyFont="1" applyFill="1" applyBorder="1"/>
    <xf numFmtId="21" fontId="4" fillId="7" borderId="1" xfId="0" applyNumberFormat="1" applyFont="1" applyFill="1" applyBorder="1"/>
    <xf numFmtId="0" fontId="7" fillId="6" borderId="30" xfId="0" applyFont="1" applyFill="1" applyBorder="1" applyAlignment="1">
      <alignment horizontal="center" vertical="center"/>
    </xf>
    <xf numFmtId="0" fontId="0" fillId="11" borderId="28" xfId="0" applyFill="1" applyBorder="1"/>
    <xf numFmtId="49" fontId="2" fillId="7" borderId="26" xfId="0" applyNumberFormat="1" applyFont="1" applyFill="1" applyBorder="1" applyAlignment="1">
      <alignment horizontal="center" textRotation="90"/>
    </xf>
    <xf numFmtId="49" fontId="2" fillId="2" borderId="26" xfId="0" applyNumberFormat="1" applyFont="1" applyFill="1" applyBorder="1" applyAlignment="1">
      <alignment horizontal="center" textRotation="90"/>
    </xf>
    <xf numFmtId="49" fontId="2" fillId="3" borderId="26" xfId="0" applyNumberFormat="1" applyFont="1" applyFill="1" applyBorder="1" applyAlignment="1">
      <alignment horizontal="center" textRotation="90"/>
    </xf>
    <xf numFmtId="0" fontId="0" fillId="0" borderId="26" xfId="0" applyBorder="1" applyAlignment="1">
      <alignment horizontal="center" textRotation="90"/>
    </xf>
    <xf numFmtId="0" fontId="10" fillId="0" borderId="26" xfId="0" applyFont="1" applyBorder="1" applyAlignment="1">
      <alignment textRotation="90" wrapText="1"/>
    </xf>
    <xf numFmtId="0" fontId="0" fillId="0" borderId="27" xfId="0" applyBorder="1" applyAlignment="1">
      <alignment horizontal="center" textRotation="90"/>
    </xf>
    <xf numFmtId="0" fontId="0" fillId="11" borderId="27" xfId="0" applyFill="1" applyBorder="1"/>
    <xf numFmtId="49" fontId="2" fillId="7" borderId="27" xfId="0" applyNumberFormat="1" applyFont="1" applyFill="1" applyBorder="1" applyAlignment="1">
      <alignment horizontal="center" textRotation="90"/>
    </xf>
    <xf numFmtId="49" fontId="2" fillId="2" borderId="27" xfId="0" applyNumberFormat="1" applyFont="1" applyFill="1" applyBorder="1" applyAlignment="1">
      <alignment horizontal="center" textRotation="90"/>
    </xf>
    <xf numFmtId="49" fontId="2" fillId="3" borderId="27" xfId="0" applyNumberFormat="1" applyFont="1" applyFill="1" applyBorder="1" applyAlignment="1">
      <alignment horizontal="center" textRotation="90" wrapText="1"/>
    </xf>
    <xf numFmtId="0" fontId="4" fillId="0" borderId="6" xfId="0" applyFont="1" applyFill="1" applyBorder="1"/>
    <xf numFmtId="0" fontId="5" fillId="0" borderId="59" xfId="0" applyFont="1" applyBorder="1"/>
    <xf numFmtId="0" fontId="4" fillId="9" borderId="32" xfId="0" applyFont="1" applyFill="1" applyBorder="1"/>
    <xf numFmtId="1" fontId="4" fillId="0" borderId="60" xfId="0" applyNumberFormat="1" applyFont="1" applyFill="1" applyBorder="1"/>
    <xf numFmtId="0" fontId="4" fillId="9" borderId="16" xfId="0" applyFont="1" applyFill="1" applyBorder="1"/>
    <xf numFmtId="0" fontId="4" fillId="9" borderId="33" xfId="0" applyFont="1" applyFill="1" applyBorder="1"/>
    <xf numFmtId="0" fontId="4" fillId="9" borderId="17" xfId="0" applyFont="1" applyFill="1" applyBorder="1"/>
    <xf numFmtId="0" fontId="0" fillId="0" borderId="40" xfId="0" applyBorder="1"/>
    <xf numFmtId="0" fontId="2" fillId="11" borderId="61" xfId="0" applyFont="1" applyFill="1" applyBorder="1" applyAlignment="1">
      <alignment horizontal="center" vertical="center"/>
    </xf>
    <xf numFmtId="0" fontId="10" fillId="11" borderId="36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/>
    </xf>
    <xf numFmtId="21" fontId="4" fillId="7" borderId="13" xfId="0" applyNumberFormat="1" applyFont="1" applyFill="1" applyBorder="1"/>
    <xf numFmtId="21" fontId="4" fillId="7" borderId="14" xfId="0" applyNumberFormat="1" applyFont="1" applyFill="1" applyBorder="1"/>
    <xf numFmtId="49" fontId="19" fillId="11" borderId="26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textRotation="90"/>
    </xf>
    <xf numFmtId="0" fontId="2" fillId="2" borderId="6" xfId="0" applyFont="1" applyFill="1" applyBorder="1" applyAlignment="1">
      <alignment horizontal="center" textRotation="90"/>
    </xf>
    <xf numFmtId="0" fontId="2" fillId="7" borderId="16" xfId="1" applyFont="1" applyFill="1" applyBorder="1" applyAlignment="1">
      <alignment horizontal="center" textRotation="90"/>
    </xf>
    <xf numFmtId="1" fontId="4" fillId="12" borderId="14" xfId="0" applyNumberFormat="1" applyFont="1" applyFill="1" applyBorder="1"/>
    <xf numFmtId="0" fontId="2" fillId="3" borderId="34" xfId="4" applyFont="1" applyFill="1" applyBorder="1" applyAlignment="1" applyProtection="1">
      <alignment horizontal="center" textRotation="90"/>
    </xf>
    <xf numFmtId="49" fontId="2" fillId="8" borderId="13" xfId="0" applyNumberFormat="1" applyFont="1" applyFill="1" applyBorder="1" applyAlignment="1">
      <alignment horizontal="center" textRotation="90"/>
    </xf>
    <xf numFmtId="1" fontId="4" fillId="8" borderId="33" xfId="0" applyNumberFormat="1" applyFont="1" applyFill="1" applyBorder="1"/>
    <xf numFmtId="1" fontId="4" fillId="8" borderId="3" xfId="0" applyNumberFormat="1" applyFont="1" applyFill="1" applyBorder="1"/>
    <xf numFmtId="1" fontId="4" fillId="8" borderId="4" xfId="0" applyNumberFormat="1" applyFont="1" applyFill="1" applyBorder="1"/>
    <xf numFmtId="1" fontId="4" fillId="8" borderId="53" xfId="0" applyNumberFormat="1" applyFont="1" applyFill="1" applyBorder="1"/>
    <xf numFmtId="1" fontId="4" fillId="8" borderId="1" xfId="0" applyNumberFormat="1" applyFont="1" applyFill="1" applyBorder="1"/>
    <xf numFmtId="1" fontId="4" fillId="8" borderId="17" xfId="0" applyNumberFormat="1" applyFont="1" applyFill="1" applyBorder="1"/>
    <xf numFmtId="1" fontId="4" fillId="8" borderId="13" xfId="0" applyNumberFormat="1" applyFont="1" applyFill="1" applyBorder="1"/>
    <xf numFmtId="1" fontId="4" fillId="8" borderId="14" xfId="0" applyNumberFormat="1" applyFont="1" applyFill="1" applyBorder="1"/>
    <xf numFmtId="1" fontId="4" fillId="10" borderId="33" xfId="0" applyNumberFormat="1" applyFont="1" applyFill="1" applyBorder="1"/>
    <xf numFmtId="1" fontId="4" fillId="10" borderId="3" xfId="0" applyNumberFormat="1" applyFont="1" applyFill="1" applyBorder="1"/>
    <xf numFmtId="1" fontId="4" fillId="10" borderId="4" xfId="0" applyNumberFormat="1" applyFont="1" applyFill="1" applyBorder="1"/>
    <xf numFmtId="1" fontId="4" fillId="10" borderId="53" xfId="0" applyNumberFormat="1" applyFont="1" applyFill="1" applyBorder="1"/>
    <xf numFmtId="1" fontId="4" fillId="10" borderId="1" xfId="0" applyNumberFormat="1" applyFont="1" applyFill="1" applyBorder="1"/>
    <xf numFmtId="1" fontId="4" fillId="10" borderId="17" xfId="0" applyNumberFormat="1" applyFont="1" applyFill="1" applyBorder="1"/>
    <xf numFmtId="1" fontId="4" fillId="10" borderId="13" xfId="0" applyNumberFormat="1" applyFont="1" applyFill="1" applyBorder="1"/>
    <xf numFmtId="1" fontId="4" fillId="10" borderId="14" xfId="0" applyNumberFormat="1" applyFont="1" applyFill="1" applyBorder="1"/>
    <xf numFmtId="1" fontId="4" fillId="0" borderId="33" xfId="0" applyNumberFormat="1" applyFont="1" applyFill="1" applyBorder="1"/>
    <xf numFmtId="1" fontId="26" fillId="7" borderId="8" xfId="0" applyNumberFormat="1" applyFont="1" applyFill="1" applyBorder="1"/>
    <xf numFmtId="1" fontId="26" fillId="7" borderId="9" xfId="0" applyNumberFormat="1" applyFont="1" applyFill="1" applyBorder="1"/>
    <xf numFmtId="1" fontId="26" fillId="7" borderId="39" xfId="0" applyNumberFormat="1" applyFont="1" applyFill="1" applyBorder="1"/>
    <xf numFmtId="1" fontId="26" fillId="8" borderId="59" xfId="0" applyNumberFormat="1" applyFont="1" applyFill="1" applyBorder="1"/>
    <xf numFmtId="1" fontId="26" fillId="8" borderId="9" xfId="0" applyNumberFormat="1" applyFont="1" applyFill="1" applyBorder="1"/>
    <xf numFmtId="1" fontId="26" fillId="8" borderId="39" xfId="0" applyNumberFormat="1" applyFont="1" applyFill="1" applyBorder="1"/>
    <xf numFmtId="1" fontId="26" fillId="10" borderId="59" xfId="0" applyNumberFormat="1" applyFont="1" applyFill="1" applyBorder="1"/>
    <xf numFmtId="1" fontId="26" fillId="10" borderId="9" xfId="0" applyNumberFormat="1" applyFont="1" applyFill="1" applyBorder="1"/>
    <xf numFmtId="1" fontId="26" fillId="10" borderId="39" xfId="0" applyNumberFormat="1" applyFont="1" applyFill="1" applyBorder="1"/>
    <xf numFmtId="1" fontId="26" fillId="0" borderId="59" xfId="0" applyNumberFormat="1" applyFont="1" applyFill="1" applyBorder="1"/>
    <xf numFmtId="0" fontId="26" fillId="0" borderId="9" xfId="0" applyFont="1" applyFill="1" applyBorder="1"/>
    <xf numFmtId="0" fontId="27" fillId="0" borderId="9" xfId="0" applyFont="1" applyBorder="1"/>
    <xf numFmtId="0" fontId="2" fillId="0" borderId="39" xfId="0" applyFont="1" applyFill="1" applyBorder="1"/>
    <xf numFmtId="1" fontId="4" fillId="7" borderId="62" xfId="0" applyNumberFormat="1" applyFont="1" applyFill="1" applyBorder="1"/>
    <xf numFmtId="1" fontId="4" fillId="7" borderId="63" xfId="0" applyNumberFormat="1" applyFont="1" applyFill="1" applyBorder="1"/>
    <xf numFmtId="1" fontId="4" fillId="8" borderId="64" xfId="0" applyNumberFormat="1" applyFont="1" applyFill="1" applyBorder="1"/>
    <xf numFmtId="1" fontId="4" fillId="8" borderId="62" xfId="0" applyNumberFormat="1" applyFont="1" applyFill="1" applyBorder="1"/>
    <xf numFmtId="1" fontId="4" fillId="8" borderId="63" xfId="0" applyNumberFormat="1" applyFont="1" applyFill="1" applyBorder="1"/>
    <xf numFmtId="1" fontId="4" fillId="10" borderId="64" xfId="0" applyNumberFormat="1" applyFont="1" applyFill="1" applyBorder="1"/>
    <xf numFmtId="1" fontId="4" fillId="10" borderId="62" xfId="0" applyNumberFormat="1" applyFont="1" applyFill="1" applyBorder="1"/>
    <xf numFmtId="1" fontId="4" fillId="10" borderId="63" xfId="0" applyNumberFormat="1" applyFont="1" applyFill="1" applyBorder="1"/>
    <xf numFmtId="1" fontId="4" fillId="0" borderId="64" xfId="0" applyNumberFormat="1" applyFont="1" applyFill="1" applyBorder="1"/>
    <xf numFmtId="0" fontId="4" fillId="0" borderId="62" xfId="0" applyFont="1" applyFill="1" applyBorder="1"/>
    <xf numFmtId="0" fontId="0" fillId="0" borderId="62" xfId="0" applyBorder="1"/>
    <xf numFmtId="0" fontId="4" fillId="0" borderId="63" xfId="0" applyFont="1" applyFill="1" applyBorder="1"/>
    <xf numFmtId="1" fontId="24" fillId="7" borderId="8" xfId="0" applyNumberFormat="1" applyFont="1" applyFill="1" applyBorder="1"/>
    <xf numFmtId="1" fontId="24" fillId="7" borderId="9" xfId="0" applyNumberFormat="1" applyFont="1" applyFill="1" applyBorder="1"/>
    <xf numFmtId="1" fontId="24" fillId="7" borderId="39" xfId="0" applyNumberFormat="1" applyFont="1" applyFill="1" applyBorder="1"/>
    <xf numFmtId="1" fontId="24" fillId="8" borderId="59" xfId="0" applyNumberFormat="1" applyFont="1" applyFill="1" applyBorder="1"/>
    <xf numFmtId="1" fontId="24" fillId="8" borderId="9" xfId="0" applyNumberFormat="1" applyFont="1" applyFill="1" applyBorder="1"/>
    <xf numFmtId="1" fontId="24" fillId="8" borderId="39" xfId="0" applyNumberFormat="1" applyFont="1" applyFill="1" applyBorder="1"/>
    <xf numFmtId="1" fontId="24" fillId="10" borderId="59" xfId="0" applyNumberFormat="1" applyFont="1" applyFill="1" applyBorder="1"/>
    <xf numFmtId="1" fontId="24" fillId="10" borderId="9" xfId="0" applyNumberFormat="1" applyFont="1" applyFill="1" applyBorder="1"/>
    <xf numFmtId="1" fontId="24" fillId="10" borderId="39" xfId="0" applyNumberFormat="1" applyFont="1" applyFill="1" applyBorder="1"/>
    <xf numFmtId="1" fontId="24" fillId="0" borderId="59" xfId="0" applyNumberFormat="1" applyFont="1" applyFill="1" applyBorder="1"/>
    <xf numFmtId="0" fontId="24" fillId="0" borderId="9" xfId="0" applyFont="1" applyFill="1" applyBorder="1"/>
    <xf numFmtId="0" fontId="25" fillId="0" borderId="9" xfId="0" applyFont="1" applyBorder="1"/>
    <xf numFmtId="0" fontId="4" fillId="0" borderId="39" xfId="0" applyFont="1" applyFill="1" applyBorder="1"/>
    <xf numFmtId="0" fontId="26" fillId="0" borderId="39" xfId="0" applyFont="1" applyFill="1" applyBorder="1"/>
    <xf numFmtId="0" fontId="4" fillId="9" borderId="62" xfId="0" applyFont="1" applyFill="1" applyBorder="1"/>
    <xf numFmtId="14" fontId="4" fillId="12" borderId="62" xfId="0" applyNumberFormat="1" applyFont="1" applyFill="1" applyBorder="1"/>
    <xf numFmtId="1" fontId="4" fillId="12" borderId="65" xfId="0" applyNumberFormat="1" applyFont="1" applyFill="1" applyBorder="1"/>
    <xf numFmtId="14" fontId="4" fillId="12" borderId="3" xfId="0" applyNumberFormat="1" applyFont="1" applyFill="1" applyBorder="1"/>
    <xf numFmtId="1" fontId="4" fillId="12" borderId="11" xfId="0" applyNumberFormat="1" applyFont="1" applyFill="1" applyBorder="1"/>
    <xf numFmtId="0" fontId="4" fillId="9" borderId="8" xfId="0" applyFont="1" applyFill="1" applyBorder="1"/>
    <xf numFmtId="0" fontId="4" fillId="9" borderId="9" xfId="0" applyFont="1" applyFill="1" applyBorder="1"/>
    <xf numFmtId="14" fontId="4" fillId="12" borderId="9" xfId="0" applyNumberFormat="1" applyFont="1" applyFill="1" applyBorder="1"/>
    <xf numFmtId="1" fontId="4" fillId="12" borderId="39" xfId="0" applyNumberFormat="1" applyFont="1" applyFill="1" applyBorder="1"/>
    <xf numFmtId="21" fontId="4" fillId="8" borderId="17" xfId="0" applyNumberFormat="1" applyFont="1" applyFill="1" applyBorder="1"/>
    <xf numFmtId="21" fontId="4" fillId="10" borderId="53" xfId="0" applyNumberFormat="1" applyFont="1" applyFill="1" applyBorder="1"/>
    <xf numFmtId="21" fontId="4" fillId="10" borderId="2" xfId="0" applyNumberFormat="1" applyFont="1" applyFill="1" applyBorder="1"/>
    <xf numFmtId="21" fontId="4" fillId="10" borderId="1" xfId="0" applyNumberFormat="1" applyFont="1" applyFill="1" applyBorder="1"/>
    <xf numFmtId="21" fontId="4" fillId="10" borderId="17" xfId="0" applyNumberFormat="1" applyFont="1" applyFill="1" applyBorder="1"/>
    <xf numFmtId="21" fontId="4" fillId="10" borderId="13" xfId="0" applyNumberFormat="1" applyFont="1" applyFill="1" applyBorder="1"/>
    <xf numFmtId="21" fontId="4" fillId="10" borderId="14" xfId="0" applyNumberFormat="1" applyFont="1" applyFill="1" applyBorder="1"/>
    <xf numFmtId="0" fontId="19" fillId="0" borderId="26" xfId="2" applyFont="1" applyBorder="1" applyAlignment="1">
      <alignment horizontal="center" vertical="center"/>
    </xf>
    <xf numFmtId="0" fontId="3" fillId="0" borderId="0" xfId="0" applyFont="1" applyBorder="1" applyAlignment="1" applyProtection="1">
      <protection locked="0"/>
    </xf>
    <xf numFmtId="0" fontId="25" fillId="0" borderId="0" xfId="0" applyFont="1"/>
    <xf numFmtId="0" fontId="27" fillId="0" borderId="0" xfId="0" applyFont="1"/>
    <xf numFmtId="0" fontId="32" fillId="0" borderId="0" xfId="0" applyFont="1"/>
    <xf numFmtId="0" fontId="20" fillId="5" borderId="0" xfId="2" applyFont="1" applyFill="1" applyAlignment="1">
      <alignment horizontal="center"/>
    </xf>
    <xf numFmtId="0" fontId="10" fillId="5" borderId="0" xfId="2" applyFont="1" applyFill="1" applyAlignment="1">
      <alignment horizontal="center"/>
    </xf>
    <xf numFmtId="0" fontId="30" fillId="5" borderId="46" xfId="0" applyFont="1" applyFill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5" borderId="56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2" fillId="10" borderId="36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textRotation="90"/>
    </xf>
    <xf numFmtId="0" fontId="1" fillId="0" borderId="51" xfId="0" applyFont="1" applyBorder="1" applyAlignment="1">
      <alignment horizontal="center" textRotation="90"/>
    </xf>
    <xf numFmtId="0" fontId="1" fillId="0" borderId="41" xfId="0" applyFont="1" applyBorder="1" applyAlignment="1">
      <alignment horizontal="center" textRotation="90"/>
    </xf>
    <xf numFmtId="0" fontId="1" fillId="0" borderId="42" xfId="0" applyFont="1" applyBorder="1" applyAlignment="1">
      <alignment horizontal="center" textRotation="90"/>
    </xf>
    <xf numFmtId="0" fontId="1" fillId="0" borderId="49" xfId="0" applyFont="1" applyBorder="1" applyAlignment="1">
      <alignment horizontal="center" textRotation="90"/>
    </xf>
    <xf numFmtId="0" fontId="1" fillId="0" borderId="37" xfId="0" applyFont="1" applyBorder="1" applyAlignment="1">
      <alignment horizontal="center" textRotation="90"/>
    </xf>
    <xf numFmtId="0" fontId="10" fillId="0" borderId="42" xfId="0" applyFont="1" applyBorder="1" applyAlignment="1">
      <alignment textRotation="90" wrapText="1"/>
    </xf>
    <xf numFmtId="0" fontId="10" fillId="0" borderId="49" xfId="0" applyFont="1" applyBorder="1" applyAlignment="1">
      <alignment textRotation="90" wrapText="1"/>
    </xf>
    <xf numFmtId="0" fontId="10" fillId="0" borderId="37" xfId="0" applyFont="1" applyBorder="1" applyAlignment="1">
      <alignment textRotation="90" wrapText="1"/>
    </xf>
    <xf numFmtId="0" fontId="1" fillId="0" borderId="47" xfId="0" applyFont="1" applyBorder="1" applyAlignment="1">
      <alignment horizontal="center" textRotation="90"/>
    </xf>
    <xf numFmtId="0" fontId="1" fillId="0" borderId="48" xfId="0" applyFont="1" applyBorder="1" applyAlignment="1">
      <alignment horizontal="center" textRotation="90"/>
    </xf>
    <xf numFmtId="0" fontId="1" fillId="0" borderId="38" xfId="0" applyFont="1" applyBorder="1" applyAlignment="1">
      <alignment horizontal="center" textRotation="90"/>
    </xf>
    <xf numFmtId="0" fontId="30" fillId="5" borderId="0" xfId="0" applyFont="1" applyFill="1" applyBorder="1" applyAlignment="1">
      <alignment horizontal="center" vertical="center"/>
    </xf>
    <xf numFmtId="0" fontId="30" fillId="5" borderId="40" xfId="0" applyFont="1" applyFill="1" applyBorder="1" applyAlignment="1">
      <alignment horizontal="center" vertical="center"/>
    </xf>
    <xf numFmtId="0" fontId="15" fillId="5" borderId="54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6" borderId="26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3" fillId="0" borderId="0" xfId="0" applyFont="1" applyBorder="1" applyAlignment="1" applyProtection="1">
      <protection locked="0"/>
    </xf>
    <xf numFmtId="0" fontId="29" fillId="5" borderId="5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40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textRotation="90"/>
    </xf>
    <xf numFmtId="0" fontId="1" fillId="0" borderId="0" xfId="0" applyFont="1" applyBorder="1" applyAlignment="1">
      <alignment horizontal="center" textRotation="90"/>
    </xf>
    <xf numFmtId="0" fontId="0" fillId="0" borderId="25" xfId="0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10" fillId="0" borderId="5" xfId="0" applyFont="1" applyBorder="1" applyAlignment="1">
      <alignment textRotation="90" wrapText="1"/>
    </xf>
    <xf numFmtId="0" fontId="10" fillId="0" borderId="2" xfId="0" applyFont="1" applyBorder="1" applyAlignment="1">
      <alignment textRotation="90" wrapText="1"/>
    </xf>
    <xf numFmtId="0" fontId="10" fillId="0" borderId="13" xfId="0" applyFont="1" applyBorder="1" applyAlignment="1">
      <alignment textRotation="90" wrapText="1"/>
    </xf>
    <xf numFmtId="0" fontId="1" fillId="0" borderId="6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9" fillId="6" borderId="36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4" borderId="26" xfId="0" applyFont="1" applyFill="1" applyBorder="1" applyAlignment="1"/>
    <xf numFmtId="0" fontId="0" fillId="0" borderId="26" xfId="0" applyBorder="1" applyAlignment="1"/>
    <xf numFmtId="0" fontId="0" fillId="0" borderId="27" xfId="0" applyBorder="1" applyAlignment="1"/>
    <xf numFmtId="0" fontId="29" fillId="5" borderId="30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29" fillId="5" borderId="27" xfId="0" applyFont="1" applyFill="1" applyBorder="1" applyAlignment="1">
      <alignment horizontal="center" vertical="center"/>
    </xf>
    <xf numFmtId="0" fontId="29" fillId="5" borderId="18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</cellXfs>
  <cellStyles count="5">
    <cellStyle name="Hyperlink" xfId="1" builtinId="8"/>
    <cellStyle name="Hyperlink 2" xfId="3"/>
    <cellStyle name="Hyperlink 3" xfId="4"/>
    <cellStyle name="Normal" xfId="0" builtinId="0"/>
    <cellStyle name="Normal 2" xfId="2"/>
  </cellStyles>
  <dxfs count="24"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</dxfs>
  <tableStyles count="0" defaultTableStyle="TableStyleMedium9" defaultPivotStyle="PivotStyleLight16"/>
  <colors>
    <mruColors>
      <color rgb="FFFF6600"/>
      <color rgb="FFFFCC99"/>
      <color rgb="FFFFFF99"/>
      <color rgb="FFFFFF66"/>
      <color rgb="FFF474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14457</xdr:colOff>
      <xdr:row>3</xdr:row>
      <xdr:rowOff>10583</xdr:rowOff>
    </xdr:from>
    <xdr:to>
      <xdr:col>2</xdr:col>
      <xdr:colOff>1502833</xdr:colOff>
      <xdr:row>4</xdr:row>
      <xdr:rowOff>963083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707" y="709083"/>
          <a:ext cx="3001793" cy="2561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11029</xdr:colOff>
      <xdr:row>3</xdr:row>
      <xdr:rowOff>38100</xdr:rowOff>
    </xdr:from>
    <xdr:to>
      <xdr:col>2</xdr:col>
      <xdr:colOff>1619250</xdr:colOff>
      <xdr:row>4</xdr:row>
      <xdr:rowOff>902154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0229" y="742950"/>
          <a:ext cx="2884571" cy="2540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250031</xdr:rowOff>
    </xdr:from>
    <xdr:to>
      <xdr:col>2</xdr:col>
      <xdr:colOff>1623120</xdr:colOff>
      <xdr:row>4</xdr:row>
      <xdr:rowOff>262254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2375" y="694531"/>
          <a:ext cx="2877245" cy="2409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rwentac.com/results/2012/Hay2012.doc" TargetMode="External"/><Relationship Id="rId13" Type="http://schemas.openxmlformats.org/officeDocument/2006/relationships/hyperlink" Target="http://www.keswick-ac.org.uk/club%20race%20results%202012/Round%20the%20Houses%2025.4.12.doc" TargetMode="External"/><Relationship Id="rId18" Type="http://schemas.openxmlformats.org/officeDocument/2006/relationships/hyperlink" Target="http://www.keswick-ac.org.uk/club%20race%20results%202012/DW10%20%204.11.12.pdf" TargetMode="External"/><Relationship Id="rId3" Type="http://schemas.openxmlformats.org/officeDocument/2006/relationships/hyperlink" Target="http://www.dentdale.com/DentdaleRun/DentRunpdf2012/Full%20Race%20Result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www.bodyfitpersonaltraining.co.uk/BodyFitPT.php?page=BodyFit5KJune2012" TargetMode="External"/><Relationship Id="rId12" Type="http://schemas.openxmlformats.org/officeDocument/2006/relationships/hyperlink" Target="http://www.bodyfitpersonaltraining.co.uk/BodyFitPT.php?page=BodyFit10KMarch2012" TargetMode="External"/><Relationship Id="rId17" Type="http://schemas.openxmlformats.org/officeDocument/2006/relationships/hyperlink" Target="http://www.race-results.co.uk/results/2012/brampton.pdf" TargetMode="External"/><Relationship Id="rId2" Type="http://schemas.openxmlformats.org/officeDocument/2006/relationships/hyperlink" Target="http://www.ukresults.net/2012/hawes.html" TargetMode="External"/><Relationship Id="rId16" Type="http://schemas.openxmlformats.org/officeDocument/2006/relationships/hyperlink" Target="http://www.cumbrianrun.co.uk/uploads/PDFs/2012_Great_Cumbrian_Run_Results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www.ukresults.net/2012/netherhall.html" TargetMode="External"/><Relationship Id="rId6" Type="http://schemas.openxmlformats.org/officeDocument/2006/relationships/hyperlink" Target="http://www.ukresults.net/2012/moorclose.html" TargetMode="External"/><Relationship Id="rId11" Type="http://schemas.openxmlformats.org/officeDocument/2006/relationships/hyperlink" Target="http://www.derwentac.com/results/2012/Cumberland%20Ale%2010%202012.doc" TargetMode="External"/><Relationship Id="rId5" Type="http://schemas.openxmlformats.org/officeDocument/2006/relationships/hyperlink" Target="http://www.keswick-ac.org.uk/club%20race%20results%202012/Lords%20Seat%209.5.12.doc" TargetMode="External"/><Relationship Id="rId15" Type="http://schemas.openxmlformats.org/officeDocument/2006/relationships/hyperlink" Target="http://www.ukroadraces.info/results/2012/kesh.htm" TargetMode="External"/><Relationship Id="rId10" Type="http://schemas.openxmlformats.org/officeDocument/2006/relationships/hyperlink" Target="http://www.gosforthvillage.net/G10K%20race%20results.html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www.coniston14.co.uk/records-results.htm" TargetMode="External"/><Relationship Id="rId9" Type="http://schemas.openxmlformats.org/officeDocument/2006/relationships/hyperlink" Target="http://www.keswick-ac.org.uk/club%20race%20results%202011/Round%20Latrigg%2024.08.11.rtf" TargetMode="External"/><Relationship Id="rId14" Type="http://schemas.openxmlformats.org/officeDocument/2006/relationships/hyperlink" Target="http://www.blengdalerunners.co.uk/Gosforth%20Ten%20Mile%20Road%20Race%20Results%202012.htm" TargetMode="External"/><Relationship Id="rId2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sforthvillage.net/G10K%20race%20results.html" TargetMode="External"/><Relationship Id="rId13" Type="http://schemas.openxmlformats.org/officeDocument/2006/relationships/hyperlink" Target="http://www.keswick-ac.org.uk/club%20race%20results%202012/Lords%20Seat%209.5.12.doc" TargetMode="External"/><Relationship Id="rId18" Type="http://schemas.openxmlformats.org/officeDocument/2006/relationships/hyperlink" Target="http://www.ukresults.net/2012/netherhall.html" TargetMode="External"/><Relationship Id="rId3" Type="http://schemas.openxmlformats.org/officeDocument/2006/relationships/hyperlink" Target="http://www.cumbrianrun.co.uk/uploads/PDFs/2012_Great_Cumbrian_Run_Results.pdf" TargetMode="External"/><Relationship Id="rId21" Type="http://schemas.openxmlformats.org/officeDocument/2006/relationships/drawing" Target="../drawings/drawing2.xml"/><Relationship Id="rId7" Type="http://schemas.openxmlformats.org/officeDocument/2006/relationships/hyperlink" Target="http://www.derwentac.com/results/2012/Cumberland%20Ale%2010%202012.doc" TargetMode="External"/><Relationship Id="rId12" Type="http://schemas.openxmlformats.org/officeDocument/2006/relationships/hyperlink" Target="http://www.ukresults.net/2012/moorclose.html" TargetMode="External"/><Relationship Id="rId17" Type="http://schemas.openxmlformats.org/officeDocument/2006/relationships/hyperlink" Target="http://www.grizedale10.co.uk/grizedale2011results.htm" TargetMode="External"/><Relationship Id="rId2" Type="http://schemas.openxmlformats.org/officeDocument/2006/relationships/hyperlink" Target="http://www.race-results.co.uk/results/2012/brampton.pdf" TargetMode="External"/><Relationship Id="rId16" Type="http://schemas.openxmlformats.org/officeDocument/2006/relationships/hyperlink" Target="http://www.ukresults.net/2012/hawes.html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keswick-ac.org.uk/club%20race%20results%202012/DW10%20%204.11.12.pdf" TargetMode="External"/><Relationship Id="rId6" Type="http://schemas.openxmlformats.org/officeDocument/2006/relationships/hyperlink" Target="http://www.keswick-ac.org.uk/club%20race%20results%202012/Round%20the%20Houses%2025.4.12.doc" TargetMode="External"/><Relationship Id="rId11" Type="http://schemas.openxmlformats.org/officeDocument/2006/relationships/hyperlink" Target="http://www.bodyfitpersonaltraining.co.uk/BodyFitPT.php?page=BodyFit5KJune2012" TargetMode="External"/><Relationship Id="rId5" Type="http://schemas.openxmlformats.org/officeDocument/2006/relationships/hyperlink" Target="http://www.blengdalerunners.co.uk/Gosforth%20Ten%20Mile%20Road%20Race%20Results%202012.htm" TargetMode="External"/><Relationship Id="rId15" Type="http://schemas.openxmlformats.org/officeDocument/2006/relationships/hyperlink" Target="http://www.dentdale.com/DentdaleRun/DentRunpdf2012/Full%20Race%20Result.pdf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www.derwentac.com/results/2012/Hay2012.doc" TargetMode="External"/><Relationship Id="rId19" Type="http://schemas.openxmlformats.org/officeDocument/2006/relationships/hyperlink" Target="http://www.bodyfitpersonaltraining.co.uk/BodyFitPT.php?page=BodyFit10KMarch2012" TargetMode="External"/><Relationship Id="rId4" Type="http://schemas.openxmlformats.org/officeDocument/2006/relationships/hyperlink" Target="http://www.ukroadraces.info/results/2012/kesh.htm" TargetMode="External"/><Relationship Id="rId9" Type="http://schemas.openxmlformats.org/officeDocument/2006/relationships/hyperlink" Target="http://www.keswick-ac.org.uk/club%20race%20results%202011/Round%20Latrigg%2024.08.11.rtf" TargetMode="External"/><Relationship Id="rId14" Type="http://schemas.openxmlformats.org/officeDocument/2006/relationships/hyperlink" Target="http://www.coniston14.co.uk/records-results.htm" TargetMode="External"/><Relationship Id="rId2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dyfitpersonaltraining.co.uk/BodyFitPT.php?page=BodyFit5KJune2012" TargetMode="External"/><Relationship Id="rId13" Type="http://schemas.openxmlformats.org/officeDocument/2006/relationships/hyperlink" Target="http://www.derwentac.com/results/2012/Cumberland%20Ale%2010%202012.doc" TargetMode="External"/><Relationship Id="rId18" Type="http://schemas.openxmlformats.org/officeDocument/2006/relationships/hyperlink" Target="http://www.ukroadraces.info/results/2012/kesh.htm" TargetMode="External"/><Relationship Id="rId3" Type="http://schemas.openxmlformats.org/officeDocument/2006/relationships/hyperlink" Target="http://www.ukresults.net/2012/hawes.html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://www.ukresults.net/2012/moorclose.html" TargetMode="External"/><Relationship Id="rId12" Type="http://schemas.openxmlformats.org/officeDocument/2006/relationships/hyperlink" Target="http://www.blengdalerunners.co.uk/G10%202011%20Results.htm" TargetMode="External"/><Relationship Id="rId17" Type="http://schemas.openxmlformats.org/officeDocument/2006/relationships/hyperlink" Target="http://www.blengdalerunners.co.uk/Gosforth%20Ten%20Mile%20Road%20Race%20Results%202012.htm" TargetMode="External"/><Relationship Id="rId2" Type="http://schemas.openxmlformats.org/officeDocument/2006/relationships/hyperlink" Target="http://www.grizedale10.co.uk/grizedale2011results.htm" TargetMode="External"/><Relationship Id="rId16" Type="http://schemas.openxmlformats.org/officeDocument/2006/relationships/hyperlink" Target="http://www.keswick-ac.org.uk/club%20race%20results%202012/Round%20the%20Houses%2025.4.12.doc" TargetMode="External"/><Relationship Id="rId20" Type="http://schemas.openxmlformats.org/officeDocument/2006/relationships/hyperlink" Target="http://www.keswick-ac.org.uk/club%20race%20results%202012/DW10%20%204.11.12.pdf" TargetMode="External"/><Relationship Id="rId1" Type="http://schemas.openxmlformats.org/officeDocument/2006/relationships/hyperlink" Target="http://www.ukresults.net/2012/netherhall.html" TargetMode="External"/><Relationship Id="rId6" Type="http://schemas.openxmlformats.org/officeDocument/2006/relationships/hyperlink" Target="http://www.keswick-ac.org.uk/club%20race%20results%202012/Lords%20Seat%209.5.12.doc" TargetMode="External"/><Relationship Id="rId11" Type="http://schemas.openxmlformats.org/officeDocument/2006/relationships/hyperlink" Target="http://www.gosforthvillage.net/G10K%20race%20results.html" TargetMode="External"/><Relationship Id="rId24" Type="http://schemas.openxmlformats.org/officeDocument/2006/relationships/comments" Target="../comments3.xml"/><Relationship Id="rId5" Type="http://schemas.openxmlformats.org/officeDocument/2006/relationships/hyperlink" Target="http://www.coniston14.co.uk/records-results.htm" TargetMode="External"/><Relationship Id="rId15" Type="http://schemas.openxmlformats.org/officeDocument/2006/relationships/hyperlink" Target="http://www.bodyfitpersonaltraining.co.uk/BodyFitPT.php?page=BodyFit10KMarch2012" TargetMode="External"/><Relationship Id="rId23" Type="http://schemas.openxmlformats.org/officeDocument/2006/relationships/vmlDrawing" Target="../drawings/vmlDrawing3.vml"/><Relationship Id="rId10" Type="http://schemas.openxmlformats.org/officeDocument/2006/relationships/hyperlink" Target="http://www.keswick-ac.org.uk/club%20race%20results%202011/Round%20Latrigg%2024.08.11.rtf" TargetMode="External"/><Relationship Id="rId19" Type="http://schemas.openxmlformats.org/officeDocument/2006/relationships/hyperlink" Target="http://www.cumbrianrun.co.uk/uploads/PDFs/2012_Great_Cumbrian_Run_Results.pdf" TargetMode="External"/><Relationship Id="rId4" Type="http://schemas.openxmlformats.org/officeDocument/2006/relationships/hyperlink" Target="http://www.dentdale.com/DentdaleRun/DentRunpdf2012/Full%20Race%20Result.pdf" TargetMode="External"/><Relationship Id="rId9" Type="http://schemas.openxmlformats.org/officeDocument/2006/relationships/hyperlink" Target="http://www.derwentac.com/results/2012/Hay2012.doc" TargetMode="External"/><Relationship Id="rId14" Type="http://schemas.openxmlformats.org/officeDocument/2006/relationships/hyperlink" Target="http://www.race-results.co.uk/results/2012/brampton.pdf" TargetMode="External"/><Relationship Id="rId22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topLeftCell="A31" zoomScaleNormal="100" zoomScaleSheetLayoutView="100" workbookViewId="0">
      <selection activeCell="C63" sqref="C63"/>
    </sheetView>
  </sheetViews>
  <sheetFormatPr defaultRowHeight="15" x14ac:dyDescent="0.2"/>
  <cols>
    <col min="1" max="1" width="18.85546875" style="76" bestFit="1" customWidth="1"/>
    <col min="2" max="2" width="18.140625" style="102" customWidth="1"/>
    <col min="3" max="3" width="18.7109375" style="102" customWidth="1"/>
    <col min="4" max="4" width="12.7109375" style="108" bestFit="1" customWidth="1"/>
    <col min="5" max="5" width="27.85546875" style="102" hidden="1" customWidth="1"/>
    <col min="6" max="8" width="9.140625" style="102" hidden="1" customWidth="1"/>
    <col min="9" max="9" width="12.5703125" style="103" customWidth="1"/>
    <col min="10" max="10" width="19.140625" style="102" customWidth="1"/>
    <col min="11" max="11" width="2.5703125" style="102" bestFit="1" customWidth="1"/>
    <col min="12" max="256" width="9.140625" style="102"/>
    <col min="257" max="257" width="18.85546875" style="102" bestFit="1" customWidth="1"/>
    <col min="258" max="258" width="18.140625" style="102" customWidth="1"/>
    <col min="259" max="259" width="18.7109375" style="102" customWidth="1"/>
    <col min="260" max="260" width="12.7109375" style="102" bestFit="1" customWidth="1"/>
    <col min="261" max="264" width="0" style="102" hidden="1" customWidth="1"/>
    <col min="265" max="265" width="12.5703125" style="102" customWidth="1"/>
    <col min="266" max="266" width="19.140625" style="102" customWidth="1"/>
    <col min="267" max="267" width="2.5703125" style="102" bestFit="1" customWidth="1"/>
    <col min="268" max="512" width="9.140625" style="102"/>
    <col min="513" max="513" width="18.85546875" style="102" bestFit="1" customWidth="1"/>
    <col min="514" max="514" width="18.140625" style="102" customWidth="1"/>
    <col min="515" max="515" width="18.7109375" style="102" customWidth="1"/>
    <col min="516" max="516" width="12.7109375" style="102" bestFit="1" customWidth="1"/>
    <col min="517" max="520" width="0" style="102" hidden="1" customWidth="1"/>
    <col min="521" max="521" width="12.5703125" style="102" customWidth="1"/>
    <col min="522" max="522" width="19.140625" style="102" customWidth="1"/>
    <col min="523" max="523" width="2.5703125" style="102" bestFit="1" customWidth="1"/>
    <col min="524" max="768" width="9.140625" style="102"/>
    <col min="769" max="769" width="18.85546875" style="102" bestFit="1" customWidth="1"/>
    <col min="770" max="770" width="18.140625" style="102" customWidth="1"/>
    <col min="771" max="771" width="18.7109375" style="102" customWidth="1"/>
    <col min="772" max="772" width="12.7109375" style="102" bestFit="1" customWidth="1"/>
    <col min="773" max="776" width="0" style="102" hidden="1" customWidth="1"/>
    <col min="777" max="777" width="12.5703125" style="102" customWidth="1"/>
    <col min="778" max="778" width="19.140625" style="102" customWidth="1"/>
    <col min="779" max="779" width="2.5703125" style="102" bestFit="1" customWidth="1"/>
    <col min="780" max="1024" width="9.140625" style="102"/>
    <col min="1025" max="1025" width="18.85546875" style="102" bestFit="1" customWidth="1"/>
    <col min="1026" max="1026" width="18.140625" style="102" customWidth="1"/>
    <col min="1027" max="1027" width="18.7109375" style="102" customWidth="1"/>
    <col min="1028" max="1028" width="12.7109375" style="102" bestFit="1" customWidth="1"/>
    <col min="1029" max="1032" width="0" style="102" hidden="1" customWidth="1"/>
    <col min="1033" max="1033" width="12.5703125" style="102" customWidth="1"/>
    <col min="1034" max="1034" width="19.140625" style="102" customWidth="1"/>
    <col min="1035" max="1035" width="2.5703125" style="102" bestFit="1" customWidth="1"/>
    <col min="1036" max="1280" width="9.140625" style="102"/>
    <col min="1281" max="1281" width="18.85546875" style="102" bestFit="1" customWidth="1"/>
    <col min="1282" max="1282" width="18.140625" style="102" customWidth="1"/>
    <col min="1283" max="1283" width="18.7109375" style="102" customWidth="1"/>
    <col min="1284" max="1284" width="12.7109375" style="102" bestFit="1" customWidth="1"/>
    <col min="1285" max="1288" width="0" style="102" hidden="1" customWidth="1"/>
    <col min="1289" max="1289" width="12.5703125" style="102" customWidth="1"/>
    <col min="1290" max="1290" width="19.140625" style="102" customWidth="1"/>
    <col min="1291" max="1291" width="2.5703125" style="102" bestFit="1" customWidth="1"/>
    <col min="1292" max="1536" width="9.140625" style="102"/>
    <col min="1537" max="1537" width="18.85546875" style="102" bestFit="1" customWidth="1"/>
    <col min="1538" max="1538" width="18.140625" style="102" customWidth="1"/>
    <col min="1539" max="1539" width="18.7109375" style="102" customWidth="1"/>
    <col min="1540" max="1540" width="12.7109375" style="102" bestFit="1" customWidth="1"/>
    <col min="1541" max="1544" width="0" style="102" hidden="1" customWidth="1"/>
    <col min="1545" max="1545" width="12.5703125" style="102" customWidth="1"/>
    <col min="1546" max="1546" width="19.140625" style="102" customWidth="1"/>
    <col min="1547" max="1547" width="2.5703125" style="102" bestFit="1" customWidth="1"/>
    <col min="1548" max="1792" width="9.140625" style="102"/>
    <col min="1793" max="1793" width="18.85546875" style="102" bestFit="1" customWidth="1"/>
    <col min="1794" max="1794" width="18.140625" style="102" customWidth="1"/>
    <col min="1795" max="1795" width="18.7109375" style="102" customWidth="1"/>
    <col min="1796" max="1796" width="12.7109375" style="102" bestFit="1" customWidth="1"/>
    <col min="1797" max="1800" width="0" style="102" hidden="1" customWidth="1"/>
    <col min="1801" max="1801" width="12.5703125" style="102" customWidth="1"/>
    <col min="1802" max="1802" width="19.140625" style="102" customWidth="1"/>
    <col min="1803" max="1803" width="2.5703125" style="102" bestFit="1" customWidth="1"/>
    <col min="1804" max="2048" width="9.140625" style="102"/>
    <col min="2049" max="2049" width="18.85546875" style="102" bestFit="1" customWidth="1"/>
    <col min="2050" max="2050" width="18.140625" style="102" customWidth="1"/>
    <col min="2051" max="2051" width="18.7109375" style="102" customWidth="1"/>
    <col min="2052" max="2052" width="12.7109375" style="102" bestFit="1" customWidth="1"/>
    <col min="2053" max="2056" width="0" style="102" hidden="1" customWidth="1"/>
    <col min="2057" max="2057" width="12.5703125" style="102" customWidth="1"/>
    <col min="2058" max="2058" width="19.140625" style="102" customWidth="1"/>
    <col min="2059" max="2059" width="2.5703125" style="102" bestFit="1" customWidth="1"/>
    <col min="2060" max="2304" width="9.140625" style="102"/>
    <col min="2305" max="2305" width="18.85546875" style="102" bestFit="1" customWidth="1"/>
    <col min="2306" max="2306" width="18.140625" style="102" customWidth="1"/>
    <col min="2307" max="2307" width="18.7109375" style="102" customWidth="1"/>
    <col min="2308" max="2308" width="12.7109375" style="102" bestFit="1" customWidth="1"/>
    <col min="2309" max="2312" width="0" style="102" hidden="1" customWidth="1"/>
    <col min="2313" max="2313" width="12.5703125" style="102" customWidth="1"/>
    <col min="2314" max="2314" width="19.140625" style="102" customWidth="1"/>
    <col min="2315" max="2315" width="2.5703125" style="102" bestFit="1" customWidth="1"/>
    <col min="2316" max="2560" width="9.140625" style="102"/>
    <col min="2561" max="2561" width="18.85546875" style="102" bestFit="1" customWidth="1"/>
    <col min="2562" max="2562" width="18.140625" style="102" customWidth="1"/>
    <col min="2563" max="2563" width="18.7109375" style="102" customWidth="1"/>
    <col min="2564" max="2564" width="12.7109375" style="102" bestFit="1" customWidth="1"/>
    <col min="2565" max="2568" width="0" style="102" hidden="1" customWidth="1"/>
    <col min="2569" max="2569" width="12.5703125" style="102" customWidth="1"/>
    <col min="2570" max="2570" width="19.140625" style="102" customWidth="1"/>
    <col min="2571" max="2571" width="2.5703125" style="102" bestFit="1" customWidth="1"/>
    <col min="2572" max="2816" width="9.140625" style="102"/>
    <col min="2817" max="2817" width="18.85546875" style="102" bestFit="1" customWidth="1"/>
    <col min="2818" max="2818" width="18.140625" style="102" customWidth="1"/>
    <col min="2819" max="2819" width="18.7109375" style="102" customWidth="1"/>
    <col min="2820" max="2820" width="12.7109375" style="102" bestFit="1" customWidth="1"/>
    <col min="2821" max="2824" width="0" style="102" hidden="1" customWidth="1"/>
    <col min="2825" max="2825" width="12.5703125" style="102" customWidth="1"/>
    <col min="2826" max="2826" width="19.140625" style="102" customWidth="1"/>
    <col min="2827" max="2827" width="2.5703125" style="102" bestFit="1" customWidth="1"/>
    <col min="2828" max="3072" width="9.140625" style="102"/>
    <col min="3073" max="3073" width="18.85546875" style="102" bestFit="1" customWidth="1"/>
    <col min="3074" max="3074" width="18.140625" style="102" customWidth="1"/>
    <col min="3075" max="3075" width="18.7109375" style="102" customWidth="1"/>
    <col min="3076" max="3076" width="12.7109375" style="102" bestFit="1" customWidth="1"/>
    <col min="3077" max="3080" width="0" style="102" hidden="1" customWidth="1"/>
    <col min="3081" max="3081" width="12.5703125" style="102" customWidth="1"/>
    <col min="3082" max="3082" width="19.140625" style="102" customWidth="1"/>
    <col min="3083" max="3083" width="2.5703125" style="102" bestFit="1" customWidth="1"/>
    <col min="3084" max="3328" width="9.140625" style="102"/>
    <col min="3329" max="3329" width="18.85546875" style="102" bestFit="1" customWidth="1"/>
    <col min="3330" max="3330" width="18.140625" style="102" customWidth="1"/>
    <col min="3331" max="3331" width="18.7109375" style="102" customWidth="1"/>
    <col min="3332" max="3332" width="12.7109375" style="102" bestFit="1" customWidth="1"/>
    <col min="3333" max="3336" width="0" style="102" hidden="1" customWidth="1"/>
    <col min="3337" max="3337" width="12.5703125" style="102" customWidth="1"/>
    <col min="3338" max="3338" width="19.140625" style="102" customWidth="1"/>
    <col min="3339" max="3339" width="2.5703125" style="102" bestFit="1" customWidth="1"/>
    <col min="3340" max="3584" width="9.140625" style="102"/>
    <col min="3585" max="3585" width="18.85546875" style="102" bestFit="1" customWidth="1"/>
    <col min="3586" max="3586" width="18.140625" style="102" customWidth="1"/>
    <col min="3587" max="3587" width="18.7109375" style="102" customWidth="1"/>
    <col min="3588" max="3588" width="12.7109375" style="102" bestFit="1" customWidth="1"/>
    <col min="3589" max="3592" width="0" style="102" hidden="1" customWidth="1"/>
    <col min="3593" max="3593" width="12.5703125" style="102" customWidth="1"/>
    <col min="3594" max="3594" width="19.140625" style="102" customWidth="1"/>
    <col min="3595" max="3595" width="2.5703125" style="102" bestFit="1" customWidth="1"/>
    <col min="3596" max="3840" width="9.140625" style="102"/>
    <col min="3841" max="3841" width="18.85546875" style="102" bestFit="1" customWidth="1"/>
    <col min="3842" max="3842" width="18.140625" style="102" customWidth="1"/>
    <col min="3843" max="3843" width="18.7109375" style="102" customWidth="1"/>
    <col min="3844" max="3844" width="12.7109375" style="102" bestFit="1" customWidth="1"/>
    <col min="3845" max="3848" width="0" style="102" hidden="1" customWidth="1"/>
    <col min="3849" max="3849" width="12.5703125" style="102" customWidth="1"/>
    <col min="3850" max="3850" width="19.140625" style="102" customWidth="1"/>
    <col min="3851" max="3851" width="2.5703125" style="102" bestFit="1" customWidth="1"/>
    <col min="3852" max="4096" width="9.140625" style="102"/>
    <col min="4097" max="4097" width="18.85546875" style="102" bestFit="1" customWidth="1"/>
    <col min="4098" max="4098" width="18.140625" style="102" customWidth="1"/>
    <col min="4099" max="4099" width="18.7109375" style="102" customWidth="1"/>
    <col min="4100" max="4100" width="12.7109375" style="102" bestFit="1" customWidth="1"/>
    <col min="4101" max="4104" width="0" style="102" hidden="1" customWidth="1"/>
    <col min="4105" max="4105" width="12.5703125" style="102" customWidth="1"/>
    <col min="4106" max="4106" width="19.140625" style="102" customWidth="1"/>
    <col min="4107" max="4107" width="2.5703125" style="102" bestFit="1" customWidth="1"/>
    <col min="4108" max="4352" width="9.140625" style="102"/>
    <col min="4353" max="4353" width="18.85546875" style="102" bestFit="1" customWidth="1"/>
    <col min="4354" max="4354" width="18.140625" style="102" customWidth="1"/>
    <col min="4355" max="4355" width="18.7109375" style="102" customWidth="1"/>
    <col min="4356" max="4356" width="12.7109375" style="102" bestFit="1" customWidth="1"/>
    <col min="4357" max="4360" width="0" style="102" hidden="1" customWidth="1"/>
    <col min="4361" max="4361" width="12.5703125" style="102" customWidth="1"/>
    <col min="4362" max="4362" width="19.140625" style="102" customWidth="1"/>
    <col min="4363" max="4363" width="2.5703125" style="102" bestFit="1" customWidth="1"/>
    <col min="4364" max="4608" width="9.140625" style="102"/>
    <col min="4609" max="4609" width="18.85546875" style="102" bestFit="1" customWidth="1"/>
    <col min="4610" max="4610" width="18.140625" style="102" customWidth="1"/>
    <col min="4611" max="4611" width="18.7109375" style="102" customWidth="1"/>
    <col min="4612" max="4612" width="12.7109375" style="102" bestFit="1" customWidth="1"/>
    <col min="4613" max="4616" width="0" style="102" hidden="1" customWidth="1"/>
    <col min="4617" max="4617" width="12.5703125" style="102" customWidth="1"/>
    <col min="4618" max="4618" width="19.140625" style="102" customWidth="1"/>
    <col min="4619" max="4619" width="2.5703125" style="102" bestFit="1" customWidth="1"/>
    <col min="4620" max="4864" width="9.140625" style="102"/>
    <col min="4865" max="4865" width="18.85546875" style="102" bestFit="1" customWidth="1"/>
    <col min="4866" max="4866" width="18.140625" style="102" customWidth="1"/>
    <col min="4867" max="4867" width="18.7109375" style="102" customWidth="1"/>
    <col min="4868" max="4868" width="12.7109375" style="102" bestFit="1" customWidth="1"/>
    <col min="4869" max="4872" width="0" style="102" hidden="1" customWidth="1"/>
    <col min="4873" max="4873" width="12.5703125" style="102" customWidth="1"/>
    <col min="4874" max="4874" width="19.140625" style="102" customWidth="1"/>
    <col min="4875" max="4875" width="2.5703125" style="102" bestFit="1" customWidth="1"/>
    <col min="4876" max="5120" width="9.140625" style="102"/>
    <col min="5121" max="5121" width="18.85546875" style="102" bestFit="1" customWidth="1"/>
    <col min="5122" max="5122" width="18.140625" style="102" customWidth="1"/>
    <col min="5123" max="5123" width="18.7109375" style="102" customWidth="1"/>
    <col min="5124" max="5124" width="12.7109375" style="102" bestFit="1" customWidth="1"/>
    <col min="5125" max="5128" width="0" style="102" hidden="1" customWidth="1"/>
    <col min="5129" max="5129" width="12.5703125" style="102" customWidth="1"/>
    <col min="5130" max="5130" width="19.140625" style="102" customWidth="1"/>
    <col min="5131" max="5131" width="2.5703125" style="102" bestFit="1" customWidth="1"/>
    <col min="5132" max="5376" width="9.140625" style="102"/>
    <col min="5377" max="5377" width="18.85546875" style="102" bestFit="1" customWidth="1"/>
    <col min="5378" max="5378" width="18.140625" style="102" customWidth="1"/>
    <col min="5379" max="5379" width="18.7109375" style="102" customWidth="1"/>
    <col min="5380" max="5380" width="12.7109375" style="102" bestFit="1" customWidth="1"/>
    <col min="5381" max="5384" width="0" style="102" hidden="1" customWidth="1"/>
    <col min="5385" max="5385" width="12.5703125" style="102" customWidth="1"/>
    <col min="5386" max="5386" width="19.140625" style="102" customWidth="1"/>
    <col min="5387" max="5387" width="2.5703125" style="102" bestFit="1" customWidth="1"/>
    <col min="5388" max="5632" width="9.140625" style="102"/>
    <col min="5633" max="5633" width="18.85546875" style="102" bestFit="1" customWidth="1"/>
    <col min="5634" max="5634" width="18.140625" style="102" customWidth="1"/>
    <col min="5635" max="5635" width="18.7109375" style="102" customWidth="1"/>
    <col min="5636" max="5636" width="12.7109375" style="102" bestFit="1" customWidth="1"/>
    <col min="5637" max="5640" width="0" style="102" hidden="1" customWidth="1"/>
    <col min="5641" max="5641" width="12.5703125" style="102" customWidth="1"/>
    <col min="5642" max="5642" width="19.140625" style="102" customWidth="1"/>
    <col min="5643" max="5643" width="2.5703125" style="102" bestFit="1" customWidth="1"/>
    <col min="5644" max="5888" width="9.140625" style="102"/>
    <col min="5889" max="5889" width="18.85546875" style="102" bestFit="1" customWidth="1"/>
    <col min="5890" max="5890" width="18.140625" style="102" customWidth="1"/>
    <col min="5891" max="5891" width="18.7109375" style="102" customWidth="1"/>
    <col min="5892" max="5892" width="12.7109375" style="102" bestFit="1" customWidth="1"/>
    <col min="5893" max="5896" width="0" style="102" hidden="1" customWidth="1"/>
    <col min="5897" max="5897" width="12.5703125" style="102" customWidth="1"/>
    <col min="5898" max="5898" width="19.140625" style="102" customWidth="1"/>
    <col min="5899" max="5899" width="2.5703125" style="102" bestFit="1" customWidth="1"/>
    <col min="5900" max="6144" width="9.140625" style="102"/>
    <col min="6145" max="6145" width="18.85546875" style="102" bestFit="1" customWidth="1"/>
    <col min="6146" max="6146" width="18.140625" style="102" customWidth="1"/>
    <col min="6147" max="6147" width="18.7109375" style="102" customWidth="1"/>
    <col min="6148" max="6148" width="12.7109375" style="102" bestFit="1" customWidth="1"/>
    <col min="6149" max="6152" width="0" style="102" hidden="1" customWidth="1"/>
    <col min="6153" max="6153" width="12.5703125" style="102" customWidth="1"/>
    <col min="6154" max="6154" width="19.140625" style="102" customWidth="1"/>
    <col min="6155" max="6155" width="2.5703125" style="102" bestFit="1" customWidth="1"/>
    <col min="6156" max="6400" width="9.140625" style="102"/>
    <col min="6401" max="6401" width="18.85546875" style="102" bestFit="1" customWidth="1"/>
    <col min="6402" max="6402" width="18.140625" style="102" customWidth="1"/>
    <col min="6403" max="6403" width="18.7109375" style="102" customWidth="1"/>
    <col min="6404" max="6404" width="12.7109375" style="102" bestFit="1" customWidth="1"/>
    <col min="6405" max="6408" width="0" style="102" hidden="1" customWidth="1"/>
    <col min="6409" max="6409" width="12.5703125" style="102" customWidth="1"/>
    <col min="6410" max="6410" width="19.140625" style="102" customWidth="1"/>
    <col min="6411" max="6411" width="2.5703125" style="102" bestFit="1" customWidth="1"/>
    <col min="6412" max="6656" width="9.140625" style="102"/>
    <col min="6657" max="6657" width="18.85546875" style="102" bestFit="1" customWidth="1"/>
    <col min="6658" max="6658" width="18.140625" style="102" customWidth="1"/>
    <col min="6659" max="6659" width="18.7109375" style="102" customWidth="1"/>
    <col min="6660" max="6660" width="12.7109375" style="102" bestFit="1" customWidth="1"/>
    <col min="6661" max="6664" width="0" style="102" hidden="1" customWidth="1"/>
    <col min="6665" max="6665" width="12.5703125" style="102" customWidth="1"/>
    <col min="6666" max="6666" width="19.140625" style="102" customWidth="1"/>
    <col min="6667" max="6667" width="2.5703125" style="102" bestFit="1" customWidth="1"/>
    <col min="6668" max="6912" width="9.140625" style="102"/>
    <col min="6913" max="6913" width="18.85546875" style="102" bestFit="1" customWidth="1"/>
    <col min="6914" max="6914" width="18.140625" style="102" customWidth="1"/>
    <col min="6915" max="6915" width="18.7109375" style="102" customWidth="1"/>
    <col min="6916" max="6916" width="12.7109375" style="102" bestFit="1" customWidth="1"/>
    <col min="6917" max="6920" width="0" style="102" hidden="1" customWidth="1"/>
    <col min="6921" max="6921" width="12.5703125" style="102" customWidth="1"/>
    <col min="6922" max="6922" width="19.140625" style="102" customWidth="1"/>
    <col min="6923" max="6923" width="2.5703125" style="102" bestFit="1" customWidth="1"/>
    <col min="6924" max="7168" width="9.140625" style="102"/>
    <col min="7169" max="7169" width="18.85546875" style="102" bestFit="1" customWidth="1"/>
    <col min="7170" max="7170" width="18.140625" style="102" customWidth="1"/>
    <col min="7171" max="7171" width="18.7109375" style="102" customWidth="1"/>
    <col min="7172" max="7172" width="12.7109375" style="102" bestFit="1" customWidth="1"/>
    <col min="7173" max="7176" width="0" style="102" hidden="1" customWidth="1"/>
    <col min="7177" max="7177" width="12.5703125" style="102" customWidth="1"/>
    <col min="7178" max="7178" width="19.140625" style="102" customWidth="1"/>
    <col min="7179" max="7179" width="2.5703125" style="102" bestFit="1" customWidth="1"/>
    <col min="7180" max="7424" width="9.140625" style="102"/>
    <col min="7425" max="7425" width="18.85546875" style="102" bestFit="1" customWidth="1"/>
    <col min="7426" max="7426" width="18.140625" style="102" customWidth="1"/>
    <col min="7427" max="7427" width="18.7109375" style="102" customWidth="1"/>
    <col min="7428" max="7428" width="12.7109375" style="102" bestFit="1" customWidth="1"/>
    <col min="7429" max="7432" width="0" style="102" hidden="1" customWidth="1"/>
    <col min="7433" max="7433" width="12.5703125" style="102" customWidth="1"/>
    <col min="7434" max="7434" width="19.140625" style="102" customWidth="1"/>
    <col min="7435" max="7435" width="2.5703125" style="102" bestFit="1" customWidth="1"/>
    <col min="7436" max="7680" width="9.140625" style="102"/>
    <col min="7681" max="7681" width="18.85546875" style="102" bestFit="1" customWidth="1"/>
    <col min="7682" max="7682" width="18.140625" style="102" customWidth="1"/>
    <col min="7683" max="7683" width="18.7109375" style="102" customWidth="1"/>
    <col min="7684" max="7684" width="12.7109375" style="102" bestFit="1" customWidth="1"/>
    <col min="7685" max="7688" width="0" style="102" hidden="1" customWidth="1"/>
    <col min="7689" max="7689" width="12.5703125" style="102" customWidth="1"/>
    <col min="7690" max="7690" width="19.140625" style="102" customWidth="1"/>
    <col min="7691" max="7691" width="2.5703125" style="102" bestFit="1" customWidth="1"/>
    <col min="7692" max="7936" width="9.140625" style="102"/>
    <col min="7937" max="7937" width="18.85546875" style="102" bestFit="1" customWidth="1"/>
    <col min="7938" max="7938" width="18.140625" style="102" customWidth="1"/>
    <col min="7939" max="7939" width="18.7109375" style="102" customWidth="1"/>
    <col min="7940" max="7940" width="12.7109375" style="102" bestFit="1" customWidth="1"/>
    <col min="7941" max="7944" width="0" style="102" hidden="1" customWidth="1"/>
    <col min="7945" max="7945" width="12.5703125" style="102" customWidth="1"/>
    <col min="7946" max="7946" width="19.140625" style="102" customWidth="1"/>
    <col min="7947" max="7947" width="2.5703125" style="102" bestFit="1" customWidth="1"/>
    <col min="7948" max="8192" width="9.140625" style="102"/>
    <col min="8193" max="8193" width="18.85546875" style="102" bestFit="1" customWidth="1"/>
    <col min="8194" max="8194" width="18.140625" style="102" customWidth="1"/>
    <col min="8195" max="8195" width="18.7109375" style="102" customWidth="1"/>
    <col min="8196" max="8196" width="12.7109375" style="102" bestFit="1" customWidth="1"/>
    <col min="8197" max="8200" width="0" style="102" hidden="1" customWidth="1"/>
    <col min="8201" max="8201" width="12.5703125" style="102" customWidth="1"/>
    <col min="8202" max="8202" width="19.140625" style="102" customWidth="1"/>
    <col min="8203" max="8203" width="2.5703125" style="102" bestFit="1" customWidth="1"/>
    <col min="8204" max="8448" width="9.140625" style="102"/>
    <col min="8449" max="8449" width="18.85546875" style="102" bestFit="1" customWidth="1"/>
    <col min="8450" max="8450" width="18.140625" style="102" customWidth="1"/>
    <col min="8451" max="8451" width="18.7109375" style="102" customWidth="1"/>
    <col min="8452" max="8452" width="12.7109375" style="102" bestFit="1" customWidth="1"/>
    <col min="8453" max="8456" width="0" style="102" hidden="1" customWidth="1"/>
    <col min="8457" max="8457" width="12.5703125" style="102" customWidth="1"/>
    <col min="8458" max="8458" width="19.140625" style="102" customWidth="1"/>
    <col min="8459" max="8459" width="2.5703125" style="102" bestFit="1" customWidth="1"/>
    <col min="8460" max="8704" width="9.140625" style="102"/>
    <col min="8705" max="8705" width="18.85546875" style="102" bestFit="1" customWidth="1"/>
    <col min="8706" max="8706" width="18.140625" style="102" customWidth="1"/>
    <col min="8707" max="8707" width="18.7109375" style="102" customWidth="1"/>
    <col min="8708" max="8708" width="12.7109375" style="102" bestFit="1" customWidth="1"/>
    <col min="8709" max="8712" width="0" style="102" hidden="1" customWidth="1"/>
    <col min="8713" max="8713" width="12.5703125" style="102" customWidth="1"/>
    <col min="8714" max="8714" width="19.140625" style="102" customWidth="1"/>
    <col min="8715" max="8715" width="2.5703125" style="102" bestFit="1" customWidth="1"/>
    <col min="8716" max="8960" width="9.140625" style="102"/>
    <col min="8961" max="8961" width="18.85546875" style="102" bestFit="1" customWidth="1"/>
    <col min="8962" max="8962" width="18.140625" style="102" customWidth="1"/>
    <col min="8963" max="8963" width="18.7109375" style="102" customWidth="1"/>
    <col min="8964" max="8964" width="12.7109375" style="102" bestFit="1" customWidth="1"/>
    <col min="8965" max="8968" width="0" style="102" hidden="1" customWidth="1"/>
    <col min="8969" max="8969" width="12.5703125" style="102" customWidth="1"/>
    <col min="8970" max="8970" width="19.140625" style="102" customWidth="1"/>
    <col min="8971" max="8971" width="2.5703125" style="102" bestFit="1" customWidth="1"/>
    <col min="8972" max="9216" width="9.140625" style="102"/>
    <col min="9217" max="9217" width="18.85546875" style="102" bestFit="1" customWidth="1"/>
    <col min="9218" max="9218" width="18.140625" style="102" customWidth="1"/>
    <col min="9219" max="9219" width="18.7109375" style="102" customWidth="1"/>
    <col min="9220" max="9220" width="12.7109375" style="102" bestFit="1" customWidth="1"/>
    <col min="9221" max="9224" width="0" style="102" hidden="1" customWidth="1"/>
    <col min="9225" max="9225" width="12.5703125" style="102" customWidth="1"/>
    <col min="9226" max="9226" width="19.140625" style="102" customWidth="1"/>
    <col min="9227" max="9227" width="2.5703125" style="102" bestFit="1" customWidth="1"/>
    <col min="9228" max="9472" width="9.140625" style="102"/>
    <col min="9473" max="9473" width="18.85546875" style="102" bestFit="1" customWidth="1"/>
    <col min="9474" max="9474" width="18.140625" style="102" customWidth="1"/>
    <col min="9475" max="9475" width="18.7109375" style="102" customWidth="1"/>
    <col min="9476" max="9476" width="12.7109375" style="102" bestFit="1" customWidth="1"/>
    <col min="9477" max="9480" width="0" style="102" hidden="1" customWidth="1"/>
    <col min="9481" max="9481" width="12.5703125" style="102" customWidth="1"/>
    <col min="9482" max="9482" width="19.140625" style="102" customWidth="1"/>
    <col min="9483" max="9483" width="2.5703125" style="102" bestFit="1" customWidth="1"/>
    <col min="9484" max="9728" width="9.140625" style="102"/>
    <col min="9729" max="9729" width="18.85546875" style="102" bestFit="1" customWidth="1"/>
    <col min="9730" max="9730" width="18.140625" style="102" customWidth="1"/>
    <col min="9731" max="9731" width="18.7109375" style="102" customWidth="1"/>
    <col min="9732" max="9732" width="12.7109375" style="102" bestFit="1" customWidth="1"/>
    <col min="9733" max="9736" width="0" style="102" hidden="1" customWidth="1"/>
    <col min="9737" max="9737" width="12.5703125" style="102" customWidth="1"/>
    <col min="9738" max="9738" width="19.140625" style="102" customWidth="1"/>
    <col min="9739" max="9739" width="2.5703125" style="102" bestFit="1" customWidth="1"/>
    <col min="9740" max="9984" width="9.140625" style="102"/>
    <col min="9985" max="9985" width="18.85546875" style="102" bestFit="1" customWidth="1"/>
    <col min="9986" max="9986" width="18.140625" style="102" customWidth="1"/>
    <col min="9987" max="9987" width="18.7109375" style="102" customWidth="1"/>
    <col min="9988" max="9988" width="12.7109375" style="102" bestFit="1" customWidth="1"/>
    <col min="9989" max="9992" width="0" style="102" hidden="1" customWidth="1"/>
    <col min="9993" max="9993" width="12.5703125" style="102" customWidth="1"/>
    <col min="9994" max="9994" width="19.140625" style="102" customWidth="1"/>
    <col min="9995" max="9995" width="2.5703125" style="102" bestFit="1" customWidth="1"/>
    <col min="9996" max="10240" width="9.140625" style="102"/>
    <col min="10241" max="10241" width="18.85546875" style="102" bestFit="1" customWidth="1"/>
    <col min="10242" max="10242" width="18.140625" style="102" customWidth="1"/>
    <col min="10243" max="10243" width="18.7109375" style="102" customWidth="1"/>
    <col min="10244" max="10244" width="12.7109375" style="102" bestFit="1" customWidth="1"/>
    <col min="10245" max="10248" width="0" style="102" hidden="1" customWidth="1"/>
    <col min="10249" max="10249" width="12.5703125" style="102" customWidth="1"/>
    <col min="10250" max="10250" width="19.140625" style="102" customWidth="1"/>
    <col min="10251" max="10251" width="2.5703125" style="102" bestFit="1" customWidth="1"/>
    <col min="10252" max="10496" width="9.140625" style="102"/>
    <col min="10497" max="10497" width="18.85546875" style="102" bestFit="1" customWidth="1"/>
    <col min="10498" max="10498" width="18.140625" style="102" customWidth="1"/>
    <col min="10499" max="10499" width="18.7109375" style="102" customWidth="1"/>
    <col min="10500" max="10500" width="12.7109375" style="102" bestFit="1" customWidth="1"/>
    <col min="10501" max="10504" width="0" style="102" hidden="1" customWidth="1"/>
    <col min="10505" max="10505" width="12.5703125" style="102" customWidth="1"/>
    <col min="10506" max="10506" width="19.140625" style="102" customWidth="1"/>
    <col min="10507" max="10507" width="2.5703125" style="102" bestFit="1" customWidth="1"/>
    <col min="10508" max="10752" width="9.140625" style="102"/>
    <col min="10753" max="10753" width="18.85546875" style="102" bestFit="1" customWidth="1"/>
    <col min="10754" max="10754" width="18.140625" style="102" customWidth="1"/>
    <col min="10755" max="10755" width="18.7109375" style="102" customWidth="1"/>
    <col min="10756" max="10756" width="12.7109375" style="102" bestFit="1" customWidth="1"/>
    <col min="10757" max="10760" width="0" style="102" hidden="1" customWidth="1"/>
    <col min="10761" max="10761" width="12.5703125" style="102" customWidth="1"/>
    <col min="10762" max="10762" width="19.140625" style="102" customWidth="1"/>
    <col min="10763" max="10763" width="2.5703125" style="102" bestFit="1" customWidth="1"/>
    <col min="10764" max="11008" width="9.140625" style="102"/>
    <col min="11009" max="11009" width="18.85546875" style="102" bestFit="1" customWidth="1"/>
    <col min="11010" max="11010" width="18.140625" style="102" customWidth="1"/>
    <col min="11011" max="11011" width="18.7109375" style="102" customWidth="1"/>
    <col min="11012" max="11012" width="12.7109375" style="102" bestFit="1" customWidth="1"/>
    <col min="11013" max="11016" width="0" style="102" hidden="1" customWidth="1"/>
    <col min="11017" max="11017" width="12.5703125" style="102" customWidth="1"/>
    <col min="11018" max="11018" width="19.140625" style="102" customWidth="1"/>
    <col min="11019" max="11019" width="2.5703125" style="102" bestFit="1" customWidth="1"/>
    <col min="11020" max="11264" width="9.140625" style="102"/>
    <col min="11265" max="11265" width="18.85546875" style="102" bestFit="1" customWidth="1"/>
    <col min="11266" max="11266" width="18.140625" style="102" customWidth="1"/>
    <col min="11267" max="11267" width="18.7109375" style="102" customWidth="1"/>
    <col min="11268" max="11268" width="12.7109375" style="102" bestFit="1" customWidth="1"/>
    <col min="11269" max="11272" width="0" style="102" hidden="1" customWidth="1"/>
    <col min="11273" max="11273" width="12.5703125" style="102" customWidth="1"/>
    <col min="11274" max="11274" width="19.140625" style="102" customWidth="1"/>
    <col min="11275" max="11275" width="2.5703125" style="102" bestFit="1" customWidth="1"/>
    <col min="11276" max="11520" width="9.140625" style="102"/>
    <col min="11521" max="11521" width="18.85546875" style="102" bestFit="1" customWidth="1"/>
    <col min="11522" max="11522" width="18.140625" style="102" customWidth="1"/>
    <col min="11523" max="11523" width="18.7109375" style="102" customWidth="1"/>
    <col min="11524" max="11524" width="12.7109375" style="102" bestFit="1" customWidth="1"/>
    <col min="11525" max="11528" width="0" style="102" hidden="1" customWidth="1"/>
    <col min="11529" max="11529" width="12.5703125" style="102" customWidth="1"/>
    <col min="11530" max="11530" width="19.140625" style="102" customWidth="1"/>
    <col min="11531" max="11531" width="2.5703125" style="102" bestFit="1" customWidth="1"/>
    <col min="11532" max="11776" width="9.140625" style="102"/>
    <col min="11777" max="11777" width="18.85546875" style="102" bestFit="1" customWidth="1"/>
    <col min="11778" max="11778" width="18.140625" style="102" customWidth="1"/>
    <col min="11779" max="11779" width="18.7109375" style="102" customWidth="1"/>
    <col min="11780" max="11780" width="12.7109375" style="102" bestFit="1" customWidth="1"/>
    <col min="11781" max="11784" width="0" style="102" hidden="1" customWidth="1"/>
    <col min="11785" max="11785" width="12.5703125" style="102" customWidth="1"/>
    <col min="11786" max="11786" width="19.140625" style="102" customWidth="1"/>
    <col min="11787" max="11787" width="2.5703125" style="102" bestFit="1" customWidth="1"/>
    <col min="11788" max="12032" width="9.140625" style="102"/>
    <col min="12033" max="12033" width="18.85546875" style="102" bestFit="1" customWidth="1"/>
    <col min="12034" max="12034" width="18.140625" style="102" customWidth="1"/>
    <col min="12035" max="12035" width="18.7109375" style="102" customWidth="1"/>
    <col min="12036" max="12036" width="12.7109375" style="102" bestFit="1" customWidth="1"/>
    <col min="12037" max="12040" width="0" style="102" hidden="1" customWidth="1"/>
    <col min="12041" max="12041" width="12.5703125" style="102" customWidth="1"/>
    <col min="12042" max="12042" width="19.140625" style="102" customWidth="1"/>
    <col min="12043" max="12043" width="2.5703125" style="102" bestFit="1" customWidth="1"/>
    <col min="12044" max="12288" width="9.140625" style="102"/>
    <col min="12289" max="12289" width="18.85546875" style="102" bestFit="1" customWidth="1"/>
    <col min="12290" max="12290" width="18.140625" style="102" customWidth="1"/>
    <col min="12291" max="12291" width="18.7109375" style="102" customWidth="1"/>
    <col min="12292" max="12292" width="12.7109375" style="102" bestFit="1" customWidth="1"/>
    <col min="12293" max="12296" width="0" style="102" hidden="1" customWidth="1"/>
    <col min="12297" max="12297" width="12.5703125" style="102" customWidth="1"/>
    <col min="12298" max="12298" width="19.140625" style="102" customWidth="1"/>
    <col min="12299" max="12299" width="2.5703125" style="102" bestFit="1" customWidth="1"/>
    <col min="12300" max="12544" width="9.140625" style="102"/>
    <col min="12545" max="12545" width="18.85546875" style="102" bestFit="1" customWidth="1"/>
    <col min="12546" max="12546" width="18.140625" style="102" customWidth="1"/>
    <col min="12547" max="12547" width="18.7109375" style="102" customWidth="1"/>
    <col min="12548" max="12548" width="12.7109375" style="102" bestFit="1" customWidth="1"/>
    <col min="12549" max="12552" width="0" style="102" hidden="1" customWidth="1"/>
    <col min="12553" max="12553" width="12.5703125" style="102" customWidth="1"/>
    <col min="12554" max="12554" width="19.140625" style="102" customWidth="1"/>
    <col min="12555" max="12555" width="2.5703125" style="102" bestFit="1" customWidth="1"/>
    <col min="12556" max="12800" width="9.140625" style="102"/>
    <col min="12801" max="12801" width="18.85546875" style="102" bestFit="1" customWidth="1"/>
    <col min="12802" max="12802" width="18.140625" style="102" customWidth="1"/>
    <col min="12803" max="12803" width="18.7109375" style="102" customWidth="1"/>
    <col min="12804" max="12804" width="12.7109375" style="102" bestFit="1" customWidth="1"/>
    <col min="12805" max="12808" width="0" style="102" hidden="1" customWidth="1"/>
    <col min="12809" max="12809" width="12.5703125" style="102" customWidth="1"/>
    <col min="12810" max="12810" width="19.140625" style="102" customWidth="1"/>
    <col min="12811" max="12811" width="2.5703125" style="102" bestFit="1" customWidth="1"/>
    <col min="12812" max="13056" width="9.140625" style="102"/>
    <col min="13057" max="13057" width="18.85546875" style="102" bestFit="1" customWidth="1"/>
    <col min="13058" max="13058" width="18.140625" style="102" customWidth="1"/>
    <col min="13059" max="13059" width="18.7109375" style="102" customWidth="1"/>
    <col min="13060" max="13060" width="12.7109375" style="102" bestFit="1" customWidth="1"/>
    <col min="13061" max="13064" width="0" style="102" hidden="1" customWidth="1"/>
    <col min="13065" max="13065" width="12.5703125" style="102" customWidth="1"/>
    <col min="13066" max="13066" width="19.140625" style="102" customWidth="1"/>
    <col min="13067" max="13067" width="2.5703125" style="102" bestFit="1" customWidth="1"/>
    <col min="13068" max="13312" width="9.140625" style="102"/>
    <col min="13313" max="13313" width="18.85546875" style="102" bestFit="1" customWidth="1"/>
    <col min="13314" max="13314" width="18.140625" style="102" customWidth="1"/>
    <col min="13315" max="13315" width="18.7109375" style="102" customWidth="1"/>
    <col min="13316" max="13316" width="12.7109375" style="102" bestFit="1" customWidth="1"/>
    <col min="13317" max="13320" width="0" style="102" hidden="1" customWidth="1"/>
    <col min="13321" max="13321" width="12.5703125" style="102" customWidth="1"/>
    <col min="13322" max="13322" width="19.140625" style="102" customWidth="1"/>
    <col min="13323" max="13323" width="2.5703125" style="102" bestFit="1" customWidth="1"/>
    <col min="13324" max="13568" width="9.140625" style="102"/>
    <col min="13569" max="13569" width="18.85546875" style="102" bestFit="1" customWidth="1"/>
    <col min="13570" max="13570" width="18.140625" style="102" customWidth="1"/>
    <col min="13571" max="13571" width="18.7109375" style="102" customWidth="1"/>
    <col min="13572" max="13572" width="12.7109375" style="102" bestFit="1" customWidth="1"/>
    <col min="13573" max="13576" width="0" style="102" hidden="1" customWidth="1"/>
    <col min="13577" max="13577" width="12.5703125" style="102" customWidth="1"/>
    <col min="13578" max="13578" width="19.140625" style="102" customWidth="1"/>
    <col min="13579" max="13579" width="2.5703125" style="102" bestFit="1" customWidth="1"/>
    <col min="13580" max="13824" width="9.140625" style="102"/>
    <col min="13825" max="13825" width="18.85546875" style="102" bestFit="1" customWidth="1"/>
    <col min="13826" max="13826" width="18.140625" style="102" customWidth="1"/>
    <col min="13827" max="13827" width="18.7109375" style="102" customWidth="1"/>
    <col min="13828" max="13828" width="12.7109375" style="102" bestFit="1" customWidth="1"/>
    <col min="13829" max="13832" width="0" style="102" hidden="1" customWidth="1"/>
    <col min="13833" max="13833" width="12.5703125" style="102" customWidth="1"/>
    <col min="13834" max="13834" width="19.140625" style="102" customWidth="1"/>
    <col min="13835" max="13835" width="2.5703125" style="102" bestFit="1" customWidth="1"/>
    <col min="13836" max="14080" width="9.140625" style="102"/>
    <col min="14081" max="14081" width="18.85546875" style="102" bestFit="1" customWidth="1"/>
    <col min="14082" max="14082" width="18.140625" style="102" customWidth="1"/>
    <col min="14083" max="14083" width="18.7109375" style="102" customWidth="1"/>
    <col min="14084" max="14084" width="12.7109375" style="102" bestFit="1" customWidth="1"/>
    <col min="14085" max="14088" width="0" style="102" hidden="1" customWidth="1"/>
    <col min="14089" max="14089" width="12.5703125" style="102" customWidth="1"/>
    <col min="14090" max="14090" width="19.140625" style="102" customWidth="1"/>
    <col min="14091" max="14091" width="2.5703125" style="102" bestFit="1" customWidth="1"/>
    <col min="14092" max="14336" width="9.140625" style="102"/>
    <col min="14337" max="14337" width="18.85546875" style="102" bestFit="1" customWidth="1"/>
    <col min="14338" max="14338" width="18.140625" style="102" customWidth="1"/>
    <col min="14339" max="14339" width="18.7109375" style="102" customWidth="1"/>
    <col min="14340" max="14340" width="12.7109375" style="102" bestFit="1" customWidth="1"/>
    <col min="14341" max="14344" width="0" style="102" hidden="1" customWidth="1"/>
    <col min="14345" max="14345" width="12.5703125" style="102" customWidth="1"/>
    <col min="14346" max="14346" width="19.140625" style="102" customWidth="1"/>
    <col min="14347" max="14347" width="2.5703125" style="102" bestFit="1" customWidth="1"/>
    <col min="14348" max="14592" width="9.140625" style="102"/>
    <col min="14593" max="14593" width="18.85546875" style="102" bestFit="1" customWidth="1"/>
    <col min="14594" max="14594" width="18.140625" style="102" customWidth="1"/>
    <col min="14595" max="14595" width="18.7109375" style="102" customWidth="1"/>
    <col min="14596" max="14596" width="12.7109375" style="102" bestFit="1" customWidth="1"/>
    <col min="14597" max="14600" width="0" style="102" hidden="1" customWidth="1"/>
    <col min="14601" max="14601" width="12.5703125" style="102" customWidth="1"/>
    <col min="14602" max="14602" width="19.140625" style="102" customWidth="1"/>
    <col min="14603" max="14603" width="2.5703125" style="102" bestFit="1" customWidth="1"/>
    <col min="14604" max="14848" width="9.140625" style="102"/>
    <col min="14849" max="14849" width="18.85546875" style="102" bestFit="1" customWidth="1"/>
    <col min="14850" max="14850" width="18.140625" style="102" customWidth="1"/>
    <col min="14851" max="14851" width="18.7109375" style="102" customWidth="1"/>
    <col min="14852" max="14852" width="12.7109375" style="102" bestFit="1" customWidth="1"/>
    <col min="14853" max="14856" width="0" style="102" hidden="1" customWidth="1"/>
    <col min="14857" max="14857" width="12.5703125" style="102" customWidth="1"/>
    <col min="14858" max="14858" width="19.140625" style="102" customWidth="1"/>
    <col min="14859" max="14859" width="2.5703125" style="102" bestFit="1" customWidth="1"/>
    <col min="14860" max="15104" width="9.140625" style="102"/>
    <col min="15105" max="15105" width="18.85546875" style="102" bestFit="1" customWidth="1"/>
    <col min="15106" max="15106" width="18.140625" style="102" customWidth="1"/>
    <col min="15107" max="15107" width="18.7109375" style="102" customWidth="1"/>
    <col min="15108" max="15108" width="12.7109375" style="102" bestFit="1" customWidth="1"/>
    <col min="15109" max="15112" width="0" style="102" hidden="1" customWidth="1"/>
    <col min="15113" max="15113" width="12.5703125" style="102" customWidth="1"/>
    <col min="15114" max="15114" width="19.140625" style="102" customWidth="1"/>
    <col min="15115" max="15115" width="2.5703125" style="102" bestFit="1" customWidth="1"/>
    <col min="15116" max="15360" width="9.140625" style="102"/>
    <col min="15361" max="15361" width="18.85546875" style="102" bestFit="1" customWidth="1"/>
    <col min="15362" max="15362" width="18.140625" style="102" customWidth="1"/>
    <col min="15363" max="15363" width="18.7109375" style="102" customWidth="1"/>
    <col min="15364" max="15364" width="12.7109375" style="102" bestFit="1" customWidth="1"/>
    <col min="15365" max="15368" width="0" style="102" hidden="1" customWidth="1"/>
    <col min="15369" max="15369" width="12.5703125" style="102" customWidth="1"/>
    <col min="15370" max="15370" width="19.140625" style="102" customWidth="1"/>
    <col min="15371" max="15371" width="2.5703125" style="102" bestFit="1" customWidth="1"/>
    <col min="15372" max="15616" width="9.140625" style="102"/>
    <col min="15617" max="15617" width="18.85546875" style="102" bestFit="1" customWidth="1"/>
    <col min="15618" max="15618" width="18.140625" style="102" customWidth="1"/>
    <col min="15619" max="15619" width="18.7109375" style="102" customWidth="1"/>
    <col min="15620" max="15620" width="12.7109375" style="102" bestFit="1" customWidth="1"/>
    <col min="15621" max="15624" width="0" style="102" hidden="1" customWidth="1"/>
    <col min="15625" max="15625" width="12.5703125" style="102" customWidth="1"/>
    <col min="15626" max="15626" width="19.140625" style="102" customWidth="1"/>
    <col min="15627" max="15627" width="2.5703125" style="102" bestFit="1" customWidth="1"/>
    <col min="15628" max="15872" width="9.140625" style="102"/>
    <col min="15873" max="15873" width="18.85546875" style="102" bestFit="1" customWidth="1"/>
    <col min="15874" max="15874" width="18.140625" style="102" customWidth="1"/>
    <col min="15875" max="15875" width="18.7109375" style="102" customWidth="1"/>
    <col min="15876" max="15876" width="12.7109375" style="102" bestFit="1" customWidth="1"/>
    <col min="15877" max="15880" width="0" style="102" hidden="1" customWidth="1"/>
    <col min="15881" max="15881" width="12.5703125" style="102" customWidth="1"/>
    <col min="15882" max="15882" width="19.140625" style="102" customWidth="1"/>
    <col min="15883" max="15883" width="2.5703125" style="102" bestFit="1" customWidth="1"/>
    <col min="15884" max="16128" width="9.140625" style="102"/>
    <col min="16129" max="16129" width="18.85546875" style="102" bestFit="1" customWidth="1"/>
    <col min="16130" max="16130" width="18.140625" style="102" customWidth="1"/>
    <col min="16131" max="16131" width="18.7109375" style="102" customWidth="1"/>
    <col min="16132" max="16132" width="12.7109375" style="102" bestFit="1" customWidth="1"/>
    <col min="16133" max="16136" width="0" style="102" hidden="1" customWidth="1"/>
    <col min="16137" max="16137" width="12.5703125" style="102" customWidth="1"/>
    <col min="16138" max="16138" width="19.140625" style="102" customWidth="1"/>
    <col min="16139" max="16139" width="2.5703125" style="102" bestFit="1" customWidth="1"/>
    <col min="16140" max="16384" width="9.140625" style="102"/>
  </cols>
  <sheetData>
    <row r="2" spans="1:11" ht="20.25" x14ac:dyDescent="0.3">
      <c r="B2" s="99" t="s">
        <v>302</v>
      </c>
      <c r="C2" s="100"/>
      <c r="D2" s="101"/>
      <c r="E2" s="100"/>
      <c r="J2" s="100"/>
    </row>
    <row r="3" spans="1:11" ht="20.25" x14ac:dyDescent="0.3">
      <c r="B3" s="99"/>
      <c r="C3" s="100"/>
      <c r="D3" s="101"/>
      <c r="E3" s="100"/>
      <c r="J3" s="100"/>
    </row>
    <row r="4" spans="1:11" ht="20.25" x14ac:dyDescent="0.3">
      <c r="B4" s="99"/>
      <c r="C4" s="100"/>
      <c r="D4" s="101"/>
      <c r="E4" s="100"/>
      <c r="J4" s="100"/>
    </row>
    <row r="5" spans="1:11" ht="20.25" x14ac:dyDescent="0.3">
      <c r="B5" s="99"/>
      <c r="C5" s="100"/>
      <c r="D5" s="101"/>
      <c r="E5" s="100"/>
      <c r="J5" s="100"/>
    </row>
    <row r="6" spans="1:11" ht="18" x14ac:dyDescent="0.25">
      <c r="B6" s="104" t="s">
        <v>303</v>
      </c>
      <c r="C6" s="104"/>
      <c r="D6" s="105" t="s">
        <v>143</v>
      </c>
      <c r="I6" s="105" t="s">
        <v>304</v>
      </c>
      <c r="J6" s="105" t="s">
        <v>305</v>
      </c>
    </row>
    <row r="7" spans="1:11" ht="18" customHeight="1" x14ac:dyDescent="0.2">
      <c r="A7" s="263" t="s">
        <v>310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</row>
    <row r="8" spans="1:11" x14ac:dyDescent="0.2">
      <c r="A8" s="76" t="str">
        <f t="shared" ref="A8:A25" si="0">B8&amp;C8</f>
        <v>AlisonAndrew</v>
      </c>
      <c r="B8" s="106" t="s">
        <v>28</v>
      </c>
      <c r="C8" s="106" t="s">
        <v>29</v>
      </c>
      <c r="D8" s="107">
        <v>23910</v>
      </c>
      <c r="E8" s="108"/>
      <c r="I8" s="109">
        <v>3</v>
      </c>
      <c r="J8" s="108"/>
      <c r="K8" s="110" t="s">
        <v>142</v>
      </c>
    </row>
    <row r="9" spans="1:11" x14ac:dyDescent="0.2">
      <c r="A9" s="76" t="str">
        <f t="shared" si="0"/>
        <v>HelenArmstrong</v>
      </c>
      <c r="B9" s="106" t="s">
        <v>120</v>
      </c>
      <c r="C9" s="106" t="s">
        <v>121</v>
      </c>
      <c r="D9" s="107">
        <v>22632</v>
      </c>
      <c r="E9" s="108"/>
      <c r="I9" s="109">
        <v>3</v>
      </c>
      <c r="J9" s="108"/>
      <c r="K9" s="110" t="s">
        <v>142</v>
      </c>
    </row>
    <row r="10" spans="1:11" x14ac:dyDescent="0.2">
      <c r="A10" s="76" t="str">
        <f t="shared" si="0"/>
        <v>NicholaAtkinson</v>
      </c>
      <c r="B10" s="106" t="s">
        <v>311</v>
      </c>
      <c r="C10" s="106" t="s">
        <v>119</v>
      </c>
      <c r="D10" s="107">
        <v>27688</v>
      </c>
      <c r="E10" s="108"/>
      <c r="I10" s="109">
        <v>3</v>
      </c>
      <c r="J10" s="111">
        <v>41003</v>
      </c>
      <c r="K10" s="110" t="s">
        <v>142</v>
      </c>
    </row>
    <row r="11" spans="1:11" x14ac:dyDescent="0.2">
      <c r="A11" s="76" t="str">
        <f t="shared" si="0"/>
        <v>SueBooth</v>
      </c>
      <c r="B11" s="112" t="s">
        <v>73</v>
      </c>
      <c r="C11" s="112" t="s">
        <v>74</v>
      </c>
      <c r="D11" s="107">
        <v>22805</v>
      </c>
      <c r="E11" s="113"/>
      <c r="F11" s="102" t="s">
        <v>312</v>
      </c>
      <c r="I11" s="114">
        <v>2</v>
      </c>
      <c r="J11" s="108"/>
      <c r="K11" s="110" t="s">
        <v>142</v>
      </c>
    </row>
    <row r="12" spans="1:11" x14ac:dyDescent="0.2">
      <c r="A12" s="76" t="str">
        <f t="shared" si="0"/>
        <v>CaroleBurnie</v>
      </c>
      <c r="B12" s="106" t="s">
        <v>124</v>
      </c>
      <c r="C12" s="106" t="s">
        <v>125</v>
      </c>
      <c r="D12" s="107">
        <v>21813</v>
      </c>
      <c r="E12" s="108"/>
      <c r="I12" s="109">
        <v>3</v>
      </c>
      <c r="J12" s="108"/>
      <c r="K12" s="110" t="s">
        <v>142</v>
      </c>
    </row>
    <row r="13" spans="1:11" x14ac:dyDescent="0.2">
      <c r="A13" s="76" t="str">
        <f t="shared" si="0"/>
        <v>SaraCampbell</v>
      </c>
      <c r="B13" s="106" t="s">
        <v>116</v>
      </c>
      <c r="C13" s="106" t="s">
        <v>117</v>
      </c>
      <c r="D13" s="107">
        <v>23956</v>
      </c>
      <c r="E13" s="108"/>
      <c r="I13" s="109">
        <v>2</v>
      </c>
      <c r="J13" s="108"/>
      <c r="K13" s="110" t="s">
        <v>142</v>
      </c>
    </row>
    <row r="14" spans="1:11" x14ac:dyDescent="0.2">
      <c r="A14" s="76" t="str">
        <f t="shared" si="0"/>
        <v>SarahChaudhri</v>
      </c>
      <c r="B14" s="112" t="s">
        <v>39</v>
      </c>
      <c r="C14" s="112" t="s">
        <v>140</v>
      </c>
      <c r="D14" s="107">
        <v>22997</v>
      </c>
      <c r="E14" s="108"/>
      <c r="I14" s="114">
        <v>2</v>
      </c>
      <c r="J14" s="108"/>
      <c r="K14" s="110" t="s">
        <v>142</v>
      </c>
    </row>
    <row r="15" spans="1:11" x14ac:dyDescent="0.2">
      <c r="A15" s="76" t="str">
        <f t="shared" si="0"/>
        <v>SusanDenham-Smith</v>
      </c>
      <c r="B15" s="112" t="s">
        <v>66</v>
      </c>
      <c r="C15" s="112" t="s">
        <v>38</v>
      </c>
      <c r="D15" s="107">
        <v>25081</v>
      </c>
      <c r="E15" s="108"/>
      <c r="I15" s="114">
        <v>3</v>
      </c>
      <c r="J15" s="108"/>
      <c r="K15" s="110" t="s">
        <v>142</v>
      </c>
    </row>
    <row r="16" spans="1:11" x14ac:dyDescent="0.2">
      <c r="A16" s="76" t="str">
        <f t="shared" si="0"/>
        <v>SarahEdwards</v>
      </c>
      <c r="B16" s="106" t="s">
        <v>39</v>
      </c>
      <c r="C16" s="106" t="s">
        <v>127</v>
      </c>
      <c r="D16" s="115">
        <v>24598</v>
      </c>
      <c r="E16" s="108"/>
      <c r="I16" s="109">
        <v>3</v>
      </c>
      <c r="J16" s="116">
        <v>40970</v>
      </c>
      <c r="K16" s="110" t="s">
        <v>142</v>
      </c>
    </row>
    <row r="17" spans="1:11" x14ac:dyDescent="0.2">
      <c r="A17" s="76" t="str">
        <f t="shared" si="0"/>
        <v>MargaretGrant</v>
      </c>
      <c r="B17" s="106" t="s">
        <v>21</v>
      </c>
      <c r="C17" s="106" t="s">
        <v>27</v>
      </c>
      <c r="D17" s="107">
        <v>17456</v>
      </c>
      <c r="E17" s="108"/>
      <c r="I17" s="109">
        <v>2</v>
      </c>
      <c r="J17" s="108"/>
      <c r="K17" s="110" t="s">
        <v>142</v>
      </c>
    </row>
    <row r="18" spans="1:11" x14ac:dyDescent="0.2">
      <c r="A18" s="76" t="str">
        <f t="shared" si="0"/>
        <v>AllisonHall</v>
      </c>
      <c r="B18" s="112" t="s">
        <v>31</v>
      </c>
      <c r="C18" s="112" t="s">
        <v>30</v>
      </c>
      <c r="D18" s="107">
        <v>24471</v>
      </c>
      <c r="E18" s="108"/>
      <c r="I18" s="114">
        <v>3</v>
      </c>
      <c r="J18" s="108"/>
      <c r="K18" s="110" t="s">
        <v>142</v>
      </c>
    </row>
    <row r="19" spans="1:11" x14ac:dyDescent="0.2">
      <c r="A19" s="76" t="str">
        <f t="shared" si="0"/>
        <v>MargaretHawley</v>
      </c>
      <c r="B19" s="112" t="s">
        <v>21</v>
      </c>
      <c r="C19" s="112" t="s">
        <v>22</v>
      </c>
      <c r="D19" s="107">
        <v>20887</v>
      </c>
      <c r="E19" s="108"/>
      <c r="I19" s="114">
        <v>1</v>
      </c>
      <c r="J19" s="108"/>
      <c r="K19" s="110" t="s">
        <v>142</v>
      </c>
    </row>
    <row r="20" spans="1:11" x14ac:dyDescent="0.2">
      <c r="A20" s="76" t="str">
        <f t="shared" si="0"/>
        <v>GillianKidd</v>
      </c>
      <c r="B20" s="112" t="s">
        <v>36</v>
      </c>
      <c r="C20" s="112" t="s">
        <v>37</v>
      </c>
      <c r="D20" s="107">
        <v>22225</v>
      </c>
      <c r="E20" s="108"/>
      <c r="I20" s="114">
        <v>2</v>
      </c>
      <c r="J20" s="108"/>
      <c r="K20" s="110" t="s">
        <v>142</v>
      </c>
    </row>
    <row r="21" spans="1:11" x14ac:dyDescent="0.2">
      <c r="A21" s="76" t="str">
        <f t="shared" si="0"/>
        <v>EmilyMason</v>
      </c>
      <c r="B21" s="106" t="s">
        <v>132</v>
      </c>
      <c r="C21" s="106" t="s">
        <v>133</v>
      </c>
      <c r="D21" s="107">
        <v>24801</v>
      </c>
      <c r="E21" s="108"/>
      <c r="I21" s="109">
        <v>3</v>
      </c>
      <c r="J21" s="111">
        <v>41026</v>
      </c>
      <c r="K21" s="110" t="s">
        <v>142</v>
      </c>
    </row>
    <row r="22" spans="1:11" x14ac:dyDescent="0.2">
      <c r="A22" s="76" t="str">
        <f t="shared" si="0"/>
        <v>SusanMcAvoy</v>
      </c>
      <c r="B22" s="106" t="s">
        <v>66</v>
      </c>
      <c r="C22" s="106" t="s">
        <v>134</v>
      </c>
      <c r="D22" s="107">
        <v>22083</v>
      </c>
      <c r="E22" s="108"/>
      <c r="I22" s="109">
        <v>3</v>
      </c>
      <c r="J22" s="111">
        <v>40977</v>
      </c>
      <c r="K22" s="110" t="s">
        <v>142</v>
      </c>
    </row>
    <row r="23" spans="1:11" x14ac:dyDescent="0.2">
      <c r="A23" s="76" t="str">
        <f t="shared" si="0"/>
        <v>SheilaMcVeigh</v>
      </c>
      <c r="B23" s="106" t="s">
        <v>313</v>
      </c>
      <c r="C23" s="106" t="s">
        <v>107</v>
      </c>
      <c r="D23" s="107">
        <v>20300</v>
      </c>
      <c r="E23" s="108"/>
      <c r="I23" s="109">
        <v>1</v>
      </c>
      <c r="J23" s="108"/>
      <c r="K23" s="110" t="s">
        <v>142</v>
      </c>
    </row>
    <row r="24" spans="1:11" x14ac:dyDescent="0.2">
      <c r="A24" s="76" t="str">
        <f t="shared" si="0"/>
        <v>PatriciaParker</v>
      </c>
      <c r="B24" s="106" t="s">
        <v>314</v>
      </c>
      <c r="C24" s="106" t="s">
        <v>71</v>
      </c>
      <c r="D24" s="107">
        <v>19787</v>
      </c>
      <c r="E24" s="108"/>
      <c r="I24" s="109">
        <v>1</v>
      </c>
      <c r="J24" s="108"/>
      <c r="K24" s="110" t="s">
        <v>142</v>
      </c>
    </row>
    <row r="25" spans="1:11" x14ac:dyDescent="0.2">
      <c r="A25" s="76" t="str">
        <f t="shared" si="0"/>
        <v>DeborahRedmond</v>
      </c>
      <c r="B25" s="106" t="s">
        <v>45</v>
      </c>
      <c r="C25" s="106" t="s">
        <v>46</v>
      </c>
      <c r="D25" s="107">
        <v>22516</v>
      </c>
      <c r="E25" s="108"/>
      <c r="I25" s="109">
        <v>2</v>
      </c>
      <c r="J25" s="108"/>
      <c r="K25" s="110" t="s">
        <v>142</v>
      </c>
    </row>
    <row r="26" spans="1:11" x14ac:dyDescent="0.2">
      <c r="A26" s="76" t="str">
        <f>B26&amp;C26</f>
        <v>HelenTucker</v>
      </c>
      <c r="B26" s="106" t="s">
        <v>120</v>
      </c>
      <c r="C26" s="106" t="s">
        <v>136</v>
      </c>
      <c r="D26" s="107">
        <v>23233</v>
      </c>
      <c r="E26" s="108"/>
      <c r="I26" s="109">
        <v>3</v>
      </c>
      <c r="J26" s="111">
        <v>41005</v>
      </c>
      <c r="K26" s="110" t="s">
        <v>142</v>
      </c>
    </row>
    <row r="27" spans="1:11" ht="15" customHeight="1" x14ac:dyDescent="0.2">
      <c r="A27" s="263" t="s">
        <v>309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</row>
    <row r="28" spans="1:11" x14ac:dyDescent="0.2">
      <c r="A28" s="76" t="str">
        <f t="shared" ref="A28:A59" si="1">B28&amp;C28</f>
        <v>ThomasBaxter</v>
      </c>
      <c r="B28" s="106" t="s">
        <v>122</v>
      </c>
      <c r="C28" s="106" t="s">
        <v>123</v>
      </c>
      <c r="D28" s="107">
        <v>14997</v>
      </c>
      <c r="E28" s="113"/>
      <c r="I28" s="109">
        <v>3</v>
      </c>
      <c r="J28" s="108"/>
      <c r="K28" s="110" t="s">
        <v>141</v>
      </c>
    </row>
    <row r="29" spans="1:11" x14ac:dyDescent="0.2">
      <c r="A29" s="76" t="str">
        <f t="shared" si="1"/>
        <v>SimonBell</v>
      </c>
      <c r="B29" s="106" t="s">
        <v>118</v>
      </c>
      <c r="C29" s="106" t="s">
        <v>47</v>
      </c>
      <c r="D29" s="107">
        <v>24294</v>
      </c>
      <c r="E29" s="108"/>
      <c r="I29" s="109">
        <v>3</v>
      </c>
      <c r="J29" s="108"/>
      <c r="K29" s="110" t="s">
        <v>141</v>
      </c>
    </row>
    <row r="30" spans="1:11" ht="18" x14ac:dyDescent="0.25">
      <c r="A30" s="76" t="str">
        <f>B30&amp;C30</f>
        <v>TonyBriscoe</v>
      </c>
      <c r="B30" s="106" t="s">
        <v>100</v>
      </c>
      <c r="C30" s="106" t="s">
        <v>101</v>
      </c>
      <c r="D30" s="107">
        <v>22725</v>
      </c>
      <c r="E30" s="105"/>
      <c r="I30" s="109">
        <v>1</v>
      </c>
      <c r="J30" s="108"/>
      <c r="K30" s="102" t="s">
        <v>141</v>
      </c>
    </row>
    <row r="31" spans="1:11" x14ac:dyDescent="0.2">
      <c r="A31" s="76" t="str">
        <f t="shared" si="1"/>
        <v>ShaunCavanagh</v>
      </c>
      <c r="B31" s="112" t="s">
        <v>43</v>
      </c>
      <c r="C31" s="112" t="s">
        <v>44</v>
      </c>
      <c r="D31" s="107">
        <v>23784</v>
      </c>
      <c r="E31" s="108"/>
      <c r="I31" s="114">
        <v>2</v>
      </c>
      <c r="J31" s="108"/>
      <c r="K31" s="110" t="s">
        <v>141</v>
      </c>
    </row>
    <row r="32" spans="1:11" x14ac:dyDescent="0.2">
      <c r="A32" s="76" t="str">
        <f t="shared" si="1"/>
        <v>FayyazChaudhri</v>
      </c>
      <c r="B32" s="112" t="s">
        <v>48</v>
      </c>
      <c r="C32" s="112" t="s">
        <v>140</v>
      </c>
      <c r="D32" s="107">
        <v>22163</v>
      </c>
      <c r="E32" s="108"/>
      <c r="I32" s="114">
        <v>3</v>
      </c>
      <c r="J32" s="108"/>
      <c r="K32" s="110" t="s">
        <v>141</v>
      </c>
    </row>
    <row r="33" spans="1:11" x14ac:dyDescent="0.2">
      <c r="A33" s="76" t="str">
        <f t="shared" si="1"/>
        <v>PaulCoan</v>
      </c>
      <c r="B33" s="106" t="s">
        <v>15</v>
      </c>
      <c r="C33" s="106" t="s">
        <v>126</v>
      </c>
      <c r="D33" s="107">
        <v>21114</v>
      </c>
      <c r="E33" s="108"/>
      <c r="I33" s="109">
        <v>3</v>
      </c>
      <c r="J33" s="108"/>
      <c r="K33" s="110" t="s">
        <v>141</v>
      </c>
    </row>
    <row r="34" spans="1:11" x14ac:dyDescent="0.2">
      <c r="A34" s="76" t="str">
        <f t="shared" si="1"/>
        <v>RichardElliott</v>
      </c>
      <c r="B34" s="112" t="s">
        <v>67</v>
      </c>
      <c r="C34" s="112" t="s">
        <v>306</v>
      </c>
      <c r="D34" s="107">
        <v>24326</v>
      </c>
      <c r="I34" s="114">
        <v>1</v>
      </c>
      <c r="J34" s="108"/>
      <c r="K34" s="102" t="s">
        <v>141</v>
      </c>
    </row>
    <row r="35" spans="1:11" x14ac:dyDescent="0.2">
      <c r="A35" s="76" t="str">
        <f t="shared" si="1"/>
        <v>DavidGoodall</v>
      </c>
      <c r="B35" s="112" t="s">
        <v>128</v>
      </c>
      <c r="C35" s="112" t="s">
        <v>35</v>
      </c>
      <c r="D35" s="107">
        <v>25066</v>
      </c>
      <c r="E35" s="108"/>
      <c r="I35" s="114">
        <v>1</v>
      </c>
      <c r="J35" s="108"/>
      <c r="K35" s="102" t="s">
        <v>141</v>
      </c>
    </row>
    <row r="36" spans="1:11" ht="12" customHeight="1" x14ac:dyDescent="0.2">
      <c r="A36" s="76" t="str">
        <f t="shared" si="1"/>
        <v>MarkGreaves</v>
      </c>
      <c r="B36" s="112" t="s">
        <v>25</v>
      </c>
      <c r="C36" s="112" t="s">
        <v>26</v>
      </c>
      <c r="D36" s="107">
        <v>22789</v>
      </c>
      <c r="E36" s="108"/>
      <c r="I36" s="114">
        <v>2</v>
      </c>
      <c r="J36" s="108"/>
      <c r="K36" s="110" t="s">
        <v>141</v>
      </c>
    </row>
    <row r="37" spans="1:11" x14ac:dyDescent="0.2">
      <c r="A37" s="76" t="str">
        <f t="shared" si="1"/>
        <v>ErrickHannah</v>
      </c>
      <c r="B37" s="112" t="s">
        <v>19</v>
      </c>
      <c r="C37" s="112" t="s">
        <v>20</v>
      </c>
      <c r="D37" s="107">
        <v>20769</v>
      </c>
      <c r="E37" s="108"/>
      <c r="I37" s="114">
        <v>1</v>
      </c>
      <c r="J37" s="108"/>
      <c r="K37" s="110" t="s">
        <v>141</v>
      </c>
    </row>
    <row r="38" spans="1:11" x14ac:dyDescent="0.2">
      <c r="A38" s="76" t="str">
        <f t="shared" si="1"/>
        <v>GeoffHarrington</v>
      </c>
      <c r="B38" s="112" t="s">
        <v>32</v>
      </c>
      <c r="C38" s="112" t="s">
        <v>33</v>
      </c>
      <c r="D38" s="107">
        <v>16872</v>
      </c>
      <c r="E38" s="113"/>
      <c r="I38" s="114">
        <v>3</v>
      </c>
      <c r="J38" s="108"/>
      <c r="K38" s="110" t="s">
        <v>141</v>
      </c>
    </row>
    <row r="39" spans="1:11" x14ac:dyDescent="0.2">
      <c r="A39" s="76" t="str">
        <f t="shared" si="1"/>
        <v>PhilipHawley</v>
      </c>
      <c r="B39" s="112" t="s">
        <v>75</v>
      </c>
      <c r="C39" s="112" t="s">
        <v>22</v>
      </c>
      <c r="D39" s="107">
        <v>19371</v>
      </c>
      <c r="E39" s="108"/>
      <c r="I39" s="114">
        <v>2</v>
      </c>
      <c r="J39" s="108"/>
      <c r="K39" s="110" t="s">
        <v>141</v>
      </c>
    </row>
    <row r="40" spans="1:11" x14ac:dyDescent="0.2">
      <c r="A40" s="76" t="str">
        <f t="shared" si="1"/>
        <v>DavidHeaton</v>
      </c>
      <c r="B40" s="106" t="s">
        <v>128</v>
      </c>
      <c r="C40" s="106" t="s">
        <v>129</v>
      </c>
      <c r="D40" s="107">
        <v>22342</v>
      </c>
      <c r="E40" s="108"/>
      <c r="I40" s="109">
        <v>3</v>
      </c>
      <c r="J40" s="108"/>
      <c r="K40" s="110" t="s">
        <v>141</v>
      </c>
    </row>
    <row r="41" spans="1:11" x14ac:dyDescent="0.2">
      <c r="A41" s="76" t="str">
        <f t="shared" si="1"/>
        <v>KennethHutton</v>
      </c>
      <c r="B41" s="106" t="s">
        <v>104</v>
      </c>
      <c r="C41" s="106" t="s">
        <v>105</v>
      </c>
      <c r="D41" s="107">
        <v>23816</v>
      </c>
      <c r="E41" s="108"/>
      <c r="I41" s="109">
        <v>1</v>
      </c>
      <c r="J41" s="108"/>
      <c r="K41" s="110" t="s">
        <v>141</v>
      </c>
    </row>
    <row r="42" spans="1:11" x14ac:dyDescent="0.2">
      <c r="A42" s="76" t="str">
        <f t="shared" si="1"/>
        <v>PaulJackson</v>
      </c>
      <c r="B42" s="112" t="s">
        <v>15</v>
      </c>
      <c r="C42" s="112" t="s">
        <v>16</v>
      </c>
      <c r="D42" s="107">
        <v>27092</v>
      </c>
      <c r="E42" s="108"/>
      <c r="I42" s="114">
        <v>1</v>
      </c>
      <c r="J42" s="108"/>
      <c r="K42" s="110" t="s">
        <v>141</v>
      </c>
    </row>
    <row r="43" spans="1:11" x14ac:dyDescent="0.2">
      <c r="A43" s="76" t="str">
        <f t="shared" si="1"/>
        <v>JordanJenkinson</v>
      </c>
      <c r="B43" s="112" t="s">
        <v>102</v>
      </c>
      <c r="C43" s="112" t="s">
        <v>103</v>
      </c>
      <c r="D43" s="107">
        <v>31103</v>
      </c>
      <c r="E43" s="108"/>
      <c r="I43" s="114">
        <v>1</v>
      </c>
      <c r="J43" s="111">
        <v>41100</v>
      </c>
      <c r="K43" s="110" t="s">
        <v>141</v>
      </c>
    </row>
    <row r="44" spans="1:11" x14ac:dyDescent="0.2">
      <c r="A44" s="76" t="str">
        <f t="shared" si="1"/>
        <v>CraigKershaw</v>
      </c>
      <c r="B44" s="106" t="s">
        <v>130</v>
      </c>
      <c r="C44" s="106" t="s">
        <v>131</v>
      </c>
      <c r="D44" s="107">
        <v>17165</v>
      </c>
      <c r="E44" s="108"/>
      <c r="I44" s="109">
        <v>3</v>
      </c>
      <c r="J44" s="108"/>
      <c r="K44" s="110" t="s">
        <v>141</v>
      </c>
    </row>
    <row r="45" spans="1:11" x14ac:dyDescent="0.2">
      <c r="A45" s="76" t="str">
        <f t="shared" si="1"/>
        <v>VictorKilgore</v>
      </c>
      <c r="B45" s="112" t="s">
        <v>315</v>
      </c>
      <c r="C45" s="112" t="s">
        <v>42</v>
      </c>
      <c r="D45" s="107">
        <v>12309</v>
      </c>
      <c r="E45" s="108"/>
      <c r="I45" s="114">
        <v>3</v>
      </c>
      <c r="J45" s="108"/>
      <c r="K45" s="110" t="s">
        <v>141</v>
      </c>
    </row>
    <row r="46" spans="1:11" x14ac:dyDescent="0.2">
      <c r="A46" s="76" t="str">
        <f t="shared" si="1"/>
        <v>PhilipLowden</v>
      </c>
      <c r="B46" s="106" t="s">
        <v>75</v>
      </c>
      <c r="C46" s="106" t="s">
        <v>76</v>
      </c>
      <c r="D46" s="107">
        <v>22612</v>
      </c>
      <c r="E46" s="108"/>
      <c r="I46" s="109">
        <v>3</v>
      </c>
      <c r="J46" s="108"/>
      <c r="K46" s="110" t="s">
        <v>141</v>
      </c>
    </row>
    <row r="47" spans="1:11" x14ac:dyDescent="0.2">
      <c r="A47" s="76" t="str">
        <f t="shared" si="1"/>
        <v>KennethMacLeod</v>
      </c>
      <c r="B47" s="106" t="s">
        <v>104</v>
      </c>
      <c r="C47" s="106" t="s">
        <v>115</v>
      </c>
      <c r="D47" s="107">
        <v>23369</v>
      </c>
      <c r="E47" s="108"/>
      <c r="I47" s="109">
        <v>2</v>
      </c>
      <c r="J47" s="111">
        <v>41046</v>
      </c>
      <c r="K47" s="110" t="s">
        <v>141</v>
      </c>
    </row>
    <row r="48" spans="1:11" x14ac:dyDescent="0.2">
      <c r="A48" s="76" t="str">
        <f t="shared" si="1"/>
        <v>IanMcDougall</v>
      </c>
      <c r="B48" s="112" t="s">
        <v>17</v>
      </c>
      <c r="C48" s="112" t="s">
        <v>18</v>
      </c>
      <c r="D48" s="115">
        <v>22303</v>
      </c>
      <c r="E48" s="108"/>
      <c r="I48" s="114">
        <v>1</v>
      </c>
      <c r="J48" s="108"/>
      <c r="K48" s="110" t="s">
        <v>141</v>
      </c>
    </row>
    <row r="49" spans="1:11" x14ac:dyDescent="0.2">
      <c r="A49" s="76" t="str">
        <f t="shared" si="1"/>
        <v>PaulMcKendrey</v>
      </c>
      <c r="B49" s="112" t="s">
        <v>15</v>
      </c>
      <c r="C49" s="112" t="s">
        <v>49</v>
      </c>
      <c r="D49" s="107">
        <v>24771</v>
      </c>
      <c r="E49" s="108"/>
      <c r="I49" s="114">
        <v>1</v>
      </c>
      <c r="J49" s="108"/>
      <c r="K49" s="110" t="s">
        <v>141</v>
      </c>
    </row>
    <row r="50" spans="1:11" x14ac:dyDescent="0.2">
      <c r="A50" s="76" t="str">
        <f t="shared" si="1"/>
        <v>MikeMcKenzie</v>
      </c>
      <c r="B50" s="117" t="s">
        <v>40</v>
      </c>
      <c r="C50" s="117" t="s">
        <v>41</v>
      </c>
      <c r="D50" s="118">
        <v>20890</v>
      </c>
      <c r="E50" s="108"/>
      <c r="I50" s="119">
        <v>2</v>
      </c>
      <c r="J50" s="120"/>
      <c r="K50" s="110" t="s">
        <v>141</v>
      </c>
    </row>
    <row r="51" spans="1:11" x14ac:dyDescent="0.2">
      <c r="A51" s="76" t="str">
        <f t="shared" si="1"/>
        <v>RobertMcVeigh</v>
      </c>
      <c r="B51" s="106" t="s">
        <v>106</v>
      </c>
      <c r="C51" s="106" t="s">
        <v>107</v>
      </c>
      <c r="D51" s="107">
        <v>20351</v>
      </c>
      <c r="E51" s="108"/>
      <c r="I51" s="109">
        <v>1</v>
      </c>
      <c r="J51" s="108"/>
      <c r="K51" s="110" t="s">
        <v>141</v>
      </c>
    </row>
    <row r="52" spans="1:11" x14ac:dyDescent="0.2">
      <c r="A52" s="76" t="str">
        <f t="shared" si="1"/>
        <v>JimMuir</v>
      </c>
      <c r="B52" s="106" t="s">
        <v>23</v>
      </c>
      <c r="C52" s="106" t="s">
        <v>108</v>
      </c>
      <c r="D52" s="115">
        <v>25237</v>
      </c>
      <c r="E52" s="108"/>
      <c r="I52" s="109">
        <v>1</v>
      </c>
      <c r="J52" s="116">
        <v>41060</v>
      </c>
      <c r="K52" s="110" t="s">
        <v>141</v>
      </c>
    </row>
    <row r="53" spans="1:11" x14ac:dyDescent="0.2">
      <c r="A53" s="76" t="str">
        <f t="shared" si="1"/>
        <v>GaryPorter</v>
      </c>
      <c r="B53" s="106" t="s">
        <v>113</v>
      </c>
      <c r="C53" s="106" t="s">
        <v>114</v>
      </c>
      <c r="D53" s="107">
        <v>26669</v>
      </c>
      <c r="E53" s="108"/>
      <c r="I53" s="109">
        <v>2</v>
      </c>
      <c r="J53" s="111">
        <v>40960</v>
      </c>
      <c r="K53" s="110" t="s">
        <v>141</v>
      </c>
    </row>
    <row r="54" spans="1:11" x14ac:dyDescent="0.2">
      <c r="A54" s="76" t="str">
        <f t="shared" si="1"/>
        <v>IanPuddlefoot</v>
      </c>
      <c r="B54" s="106" t="s">
        <v>17</v>
      </c>
      <c r="C54" s="106" t="s">
        <v>135</v>
      </c>
      <c r="D54" s="107">
        <v>20617</v>
      </c>
      <c r="E54" s="108"/>
      <c r="I54" s="109">
        <v>3</v>
      </c>
      <c r="J54" s="108"/>
      <c r="K54" s="110" t="s">
        <v>141</v>
      </c>
    </row>
    <row r="55" spans="1:11" x14ac:dyDescent="0.2">
      <c r="A55" s="76" t="str">
        <f t="shared" si="1"/>
        <v>JohnSteele</v>
      </c>
      <c r="B55" s="106" t="s">
        <v>111</v>
      </c>
      <c r="C55" s="106" t="s">
        <v>112</v>
      </c>
      <c r="D55" s="107">
        <v>20339</v>
      </c>
      <c r="E55" s="108"/>
      <c r="I55" s="109">
        <v>2</v>
      </c>
      <c r="J55" s="108"/>
      <c r="K55" s="110" t="s">
        <v>141</v>
      </c>
    </row>
    <row r="56" spans="1:11" x14ac:dyDescent="0.2">
      <c r="A56" s="76" t="str">
        <f t="shared" si="1"/>
        <v>JosephWalker</v>
      </c>
      <c r="B56" s="112" t="s">
        <v>316</v>
      </c>
      <c r="C56" s="112" t="s">
        <v>72</v>
      </c>
      <c r="D56" s="107">
        <v>18011</v>
      </c>
      <c r="E56" s="108"/>
      <c r="I56" s="114">
        <v>2</v>
      </c>
      <c r="J56" s="108"/>
      <c r="K56" s="110" t="s">
        <v>141</v>
      </c>
    </row>
    <row r="57" spans="1:11" x14ac:dyDescent="0.2">
      <c r="A57" s="76" t="str">
        <f t="shared" si="1"/>
        <v>ChristopherWear</v>
      </c>
      <c r="B57" s="106" t="s">
        <v>109</v>
      </c>
      <c r="C57" s="106" t="s">
        <v>110</v>
      </c>
      <c r="D57" s="115">
        <v>26414</v>
      </c>
      <c r="E57" s="108"/>
      <c r="I57" s="109">
        <v>1</v>
      </c>
      <c r="J57" s="116">
        <v>41088</v>
      </c>
      <c r="K57" s="102" t="s">
        <v>141</v>
      </c>
    </row>
    <row r="58" spans="1:11" x14ac:dyDescent="0.2">
      <c r="A58" s="76" t="str">
        <f t="shared" si="1"/>
        <v>JamesWelsh</v>
      </c>
      <c r="B58" s="112" t="s">
        <v>317</v>
      </c>
      <c r="C58" s="112" t="s">
        <v>24</v>
      </c>
      <c r="D58" s="115">
        <v>22679</v>
      </c>
      <c r="E58" s="108"/>
      <c r="I58" s="114">
        <v>2</v>
      </c>
      <c r="J58" s="108"/>
      <c r="K58" s="102" t="s">
        <v>141</v>
      </c>
    </row>
    <row r="59" spans="1:11" x14ac:dyDescent="0.2">
      <c r="A59" s="76" t="str">
        <f t="shared" si="1"/>
        <v>RobertWynne</v>
      </c>
      <c r="B59" s="106" t="s">
        <v>106</v>
      </c>
      <c r="C59" s="106" t="s">
        <v>137</v>
      </c>
      <c r="D59" s="107">
        <v>22684</v>
      </c>
      <c r="E59" s="108"/>
      <c r="I59" s="109">
        <v>3</v>
      </c>
      <c r="J59" s="111">
        <v>40959</v>
      </c>
      <c r="K59" s="110" t="s">
        <v>141</v>
      </c>
    </row>
    <row r="60" spans="1:11" x14ac:dyDescent="0.2">
      <c r="E60" s="108"/>
    </row>
    <row r="61" spans="1:11" x14ac:dyDescent="0.2">
      <c r="E61" s="108"/>
    </row>
    <row r="62" spans="1:11" x14ac:dyDescent="0.2">
      <c r="B62" s="108"/>
      <c r="C62" s="108"/>
      <c r="E62" s="108"/>
      <c r="I62" s="101"/>
    </row>
  </sheetData>
  <mergeCells count="2">
    <mergeCell ref="A7:K7"/>
    <mergeCell ref="A27:K27"/>
  </mergeCells>
  <pageMargins left="0.7" right="0.7" top="0.75" bottom="0.75" header="0.3" footer="0.3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Zeros="0" view="pageLayout" topLeftCell="B2" zoomScaleNormal="60" workbookViewId="0">
      <selection activeCell="T63" sqref="T63"/>
    </sheetView>
  </sheetViews>
  <sheetFormatPr defaultRowHeight="12.75" outlineLevelRow="1" outlineLevelCol="1" x14ac:dyDescent="0.2"/>
  <cols>
    <col min="1" max="1" width="20.42578125" hidden="1" customWidth="1" outlineLevel="1"/>
    <col min="2" max="2" width="22.7109375" customWidth="1" collapsed="1"/>
    <col min="3" max="3" width="22.7109375" customWidth="1"/>
    <col min="4" max="4" width="12.7109375" hidden="1" customWidth="1" outlineLevel="1"/>
    <col min="5" max="5" width="5.5703125" bestFit="1" customWidth="1" collapsed="1"/>
    <col min="6" max="6" width="11.7109375" bestFit="1" customWidth="1"/>
    <col min="7" max="8" width="10.7109375" bestFit="1" customWidth="1"/>
    <col min="9" max="13" width="10" bestFit="1" customWidth="1"/>
    <col min="14" max="16" width="10.28515625" bestFit="1" customWidth="1"/>
    <col min="17" max="17" width="9.7109375" bestFit="1" customWidth="1"/>
    <col min="18" max="20" width="10" bestFit="1" customWidth="1"/>
    <col min="21" max="23" width="10.28515625" bestFit="1" customWidth="1"/>
    <col min="24" max="24" width="6.42578125" customWidth="1"/>
    <col min="25" max="26" width="10" bestFit="1" customWidth="1"/>
    <col min="27" max="27" width="10.140625" bestFit="1" customWidth="1"/>
    <col min="28" max="28" width="5.7109375" customWidth="1"/>
    <col min="29" max="29" width="6.42578125" customWidth="1"/>
    <col min="30" max="30" width="10.28515625" bestFit="1" customWidth="1"/>
    <col min="31" max="31" width="18.7109375" bestFit="1" customWidth="1"/>
  </cols>
  <sheetData>
    <row r="1" spans="1:37" ht="13.5" hidden="1" outlineLevel="1" thickBot="1" x14ac:dyDescent="0.25"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</row>
    <row r="2" spans="1:37" ht="34.5" customHeight="1" collapsed="1" thickBot="1" x14ac:dyDescent="0.25">
      <c r="A2" s="127"/>
      <c r="B2" s="291" t="s">
        <v>307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3"/>
    </row>
    <row r="3" spans="1:37" ht="21" customHeight="1" thickBot="1" x14ac:dyDescent="0.25">
      <c r="A3" s="47"/>
      <c r="B3" s="294"/>
      <c r="C3" s="294"/>
      <c r="D3" s="70"/>
      <c r="E3" s="71"/>
      <c r="F3" s="268" t="s">
        <v>2</v>
      </c>
      <c r="G3" s="269"/>
      <c r="H3" s="269"/>
      <c r="I3" s="269"/>
      <c r="J3" s="269"/>
      <c r="K3" s="269"/>
      <c r="L3" s="269"/>
      <c r="M3" s="270"/>
      <c r="N3" s="271" t="s">
        <v>3</v>
      </c>
      <c r="O3" s="272"/>
      <c r="P3" s="272"/>
      <c r="Q3" s="272"/>
      <c r="R3" s="272"/>
      <c r="S3" s="272"/>
      <c r="T3" s="273"/>
      <c r="U3" s="274" t="s">
        <v>4</v>
      </c>
      <c r="V3" s="275"/>
      <c r="W3" s="275"/>
      <c r="X3" s="275"/>
      <c r="Y3" s="275"/>
      <c r="Z3" s="276"/>
      <c r="AA3" s="277" t="s">
        <v>7</v>
      </c>
      <c r="AB3" s="280" t="s">
        <v>1</v>
      </c>
      <c r="AC3" s="283" t="s">
        <v>9</v>
      </c>
      <c r="AD3" s="286" t="s">
        <v>0</v>
      </c>
    </row>
    <row r="4" spans="1:37" ht="126.75" customHeight="1" thickBot="1" x14ac:dyDescent="0.35">
      <c r="A4" s="47"/>
      <c r="B4" s="295"/>
      <c r="C4" s="296"/>
      <c r="D4" s="142"/>
      <c r="E4" s="143"/>
      <c r="F4" s="78" t="s">
        <v>77</v>
      </c>
      <c r="G4" s="79" t="s">
        <v>5</v>
      </c>
      <c r="H4" s="79" t="s">
        <v>86</v>
      </c>
      <c r="I4" s="79" t="s">
        <v>78</v>
      </c>
      <c r="J4" s="79" t="s">
        <v>79</v>
      </c>
      <c r="K4" s="79" t="s">
        <v>12</v>
      </c>
      <c r="L4" s="79" t="s">
        <v>80</v>
      </c>
      <c r="M4" s="79" t="s">
        <v>50</v>
      </c>
      <c r="N4" s="80" t="s">
        <v>6</v>
      </c>
      <c r="O4" s="81" t="s">
        <v>81</v>
      </c>
      <c r="P4" s="82" t="s">
        <v>34</v>
      </c>
      <c r="Q4" s="82" t="s">
        <v>82</v>
      </c>
      <c r="R4" s="83" t="s">
        <v>13</v>
      </c>
      <c r="S4" s="81" t="s">
        <v>10</v>
      </c>
      <c r="T4" s="180" t="s">
        <v>8</v>
      </c>
      <c r="U4" s="184" t="s">
        <v>11</v>
      </c>
      <c r="V4" s="85" t="s">
        <v>51</v>
      </c>
      <c r="W4" s="85" t="s">
        <v>308</v>
      </c>
      <c r="X4" s="85" t="s">
        <v>52</v>
      </c>
      <c r="Y4" s="85" t="s">
        <v>14</v>
      </c>
      <c r="Z4" s="4" t="s">
        <v>53</v>
      </c>
      <c r="AA4" s="278"/>
      <c r="AB4" s="281"/>
      <c r="AC4" s="284"/>
      <c r="AD4" s="287"/>
      <c r="AE4" s="259"/>
      <c r="AF4" s="259"/>
      <c r="AG4" s="259"/>
      <c r="AK4" s="8"/>
    </row>
    <row r="5" spans="1:37" ht="77.25" customHeight="1" thickBot="1" x14ac:dyDescent="0.35">
      <c r="A5" s="47"/>
      <c r="B5" s="297"/>
      <c r="C5" s="298"/>
      <c r="D5" s="72" t="s">
        <v>143</v>
      </c>
      <c r="E5" s="73" t="s">
        <v>144</v>
      </c>
      <c r="F5" s="18" t="s">
        <v>84</v>
      </c>
      <c r="G5" s="19" t="s">
        <v>88</v>
      </c>
      <c r="H5" s="19" t="s">
        <v>85</v>
      </c>
      <c r="I5" s="19" t="s">
        <v>87</v>
      </c>
      <c r="J5" s="19" t="s">
        <v>89</v>
      </c>
      <c r="K5" s="20" t="s">
        <v>90</v>
      </c>
      <c r="L5" s="20" t="s">
        <v>320</v>
      </c>
      <c r="M5" s="20" t="s">
        <v>91</v>
      </c>
      <c r="N5" s="9" t="s">
        <v>92</v>
      </c>
      <c r="O5" s="185" t="s">
        <v>139</v>
      </c>
      <c r="P5" s="10" t="s">
        <v>93</v>
      </c>
      <c r="Q5" s="10" t="s">
        <v>139</v>
      </c>
      <c r="R5" s="10" t="s">
        <v>94</v>
      </c>
      <c r="S5" s="10" t="s">
        <v>319</v>
      </c>
      <c r="T5" s="11" t="s">
        <v>318</v>
      </c>
      <c r="U5" s="13" t="s">
        <v>95</v>
      </c>
      <c r="V5" s="13" t="s">
        <v>96</v>
      </c>
      <c r="W5" s="12" t="s">
        <v>97</v>
      </c>
      <c r="X5" s="12" t="s">
        <v>98</v>
      </c>
      <c r="Y5" s="12" t="s">
        <v>99</v>
      </c>
      <c r="Z5" s="39" t="s">
        <v>138</v>
      </c>
      <c r="AA5" s="279"/>
      <c r="AB5" s="282"/>
      <c r="AC5" s="285"/>
      <c r="AD5" s="288"/>
      <c r="AE5" s="259"/>
      <c r="AF5" s="259"/>
      <c r="AG5" s="259"/>
    </row>
    <row r="6" spans="1:37" s="89" customFormat="1" ht="16.149999999999999" customHeight="1" outlineLevel="1" thickBot="1" x14ac:dyDescent="0.35">
      <c r="A6" s="47"/>
      <c r="B6" s="148"/>
      <c r="C6" s="148"/>
      <c r="D6" s="148"/>
      <c r="E6" s="149"/>
      <c r="F6" s="179" t="s">
        <v>211</v>
      </c>
      <c r="G6" s="179" t="s">
        <v>209</v>
      </c>
      <c r="H6" s="179" t="s">
        <v>322</v>
      </c>
      <c r="I6" s="179" t="s">
        <v>211</v>
      </c>
      <c r="J6" s="179" t="s">
        <v>201</v>
      </c>
      <c r="K6" s="258" t="s">
        <v>323</v>
      </c>
      <c r="L6" s="179" t="s">
        <v>211</v>
      </c>
      <c r="M6" s="141" t="s">
        <v>211</v>
      </c>
      <c r="N6" s="122" t="s">
        <v>215</v>
      </c>
      <c r="O6" s="122" t="s">
        <v>215</v>
      </c>
      <c r="P6" s="122" t="s">
        <v>215</v>
      </c>
      <c r="Q6" s="122" t="s">
        <v>215</v>
      </c>
      <c r="R6" s="122" t="s">
        <v>215</v>
      </c>
      <c r="S6" s="122" t="s">
        <v>215</v>
      </c>
      <c r="T6" s="141" t="s">
        <v>215</v>
      </c>
      <c r="U6" s="122" t="s">
        <v>218</v>
      </c>
      <c r="V6" s="122" t="s">
        <v>218</v>
      </c>
      <c r="W6" s="122" t="s">
        <v>218</v>
      </c>
      <c r="X6" s="122" t="s">
        <v>218</v>
      </c>
      <c r="Y6" s="122" t="s">
        <v>218</v>
      </c>
      <c r="Z6" s="141" t="s">
        <v>221</v>
      </c>
      <c r="AA6" s="86"/>
      <c r="AB6" s="86"/>
      <c r="AC6" s="87"/>
      <c r="AD6" s="88"/>
      <c r="AE6" s="259"/>
      <c r="AF6" s="259"/>
      <c r="AG6" s="259"/>
    </row>
    <row r="7" spans="1:37" ht="24.75" customHeight="1" thickBot="1" x14ac:dyDescent="0.35">
      <c r="A7" s="128"/>
      <c r="B7" s="289" t="s">
        <v>324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90"/>
      <c r="AE7" s="259"/>
      <c r="AF7" s="259"/>
      <c r="AG7" s="259"/>
    </row>
    <row r="8" spans="1:37" ht="15.75" customHeight="1" thickBot="1" x14ac:dyDescent="0.3">
      <c r="A8" s="47" t="str">
        <f t="shared" ref="A8:A26" si="0">B8&amp;C8</f>
        <v>AlisonAndrew</v>
      </c>
      <c r="B8" s="247" t="s">
        <v>28</v>
      </c>
      <c r="C8" s="248" t="s">
        <v>29</v>
      </c>
      <c r="D8" s="249">
        <f>VLOOKUP(A8,'DB1'!$A:$D,4,0)</f>
        <v>23910</v>
      </c>
      <c r="E8" s="250">
        <f ca="1">ROUNDDOWN((NOW()-D8)/365.25,0)</f>
        <v>47</v>
      </c>
      <c r="F8" s="203">
        <f>IFERROR(VLOOKUP(IF(VLOOKUP($A8,'AR factored'!$A$8:$Z$26,F$1,0)=0,0,RANK(VLOOKUP($A8,'AR factored'!$A$8:$Z$26,F$1,0),'AR factored'!F$8:F$26,1)),lookup!$A$2:$B$26,2,0),0)</f>
        <v>0</v>
      </c>
      <c r="G8" s="204">
        <f ca="1">IFERROR(VLOOKUP(IF(VLOOKUP($A8,'AR factored'!$A$8:$Z$26,G$1,0)=0,0,RANK(VLOOKUP($A8,'AR factored'!$A$8:$Z$26,G$1,0),'AR factored'!G$8:G$26,1)),lookup!$A$2:$B$26,2,0),0)</f>
        <v>99</v>
      </c>
      <c r="H8" s="204">
        <f>IFERROR(VLOOKUP(IF(VLOOKUP($A8,'AR factored'!$A$8:$Z$26,H$1,0)=0,0,RANK(VLOOKUP($A8,'AR factored'!$A$8:$Z$26,H$1,0),'AR factored'!H$8:H$26,1)),lookup!$A$2:$B$26,2,0),0)</f>
        <v>0</v>
      </c>
      <c r="I8" s="204">
        <f ca="1">IFERROR(VLOOKUP(IF(VLOOKUP($A8,'AR factored'!$A$8:$Z$26,I$1,0)=0,0,RANK(VLOOKUP($A8,'AR factored'!$A$8:$Z$26,I$1,0),'AR factored'!I$8:I$26,1)),lookup!$A$2:$B$26,2,0),0)</f>
        <v>99</v>
      </c>
      <c r="J8" s="204">
        <f>IFERROR(VLOOKUP(IF(VLOOKUP($A8,'AR factored'!$A$8:$Z$26,J$1,0)=0,0,RANK(VLOOKUP($A8,'AR factored'!$A$8:$Z$26,J$1,0),'AR factored'!J$8:J$26,1)),lookup!$A$2:$B$26,2,0),0)</f>
        <v>0</v>
      </c>
      <c r="K8" s="204">
        <f>IFERROR(VLOOKUP(IF(VLOOKUP($A8,'AR factored'!$A$8:$Z$26,K$1,0)=0,0,RANK(VLOOKUP($A8,'AR factored'!$A$8:$Z$26,K$1,0),'AR factored'!K$8:K$26,1)),lookup!$A$2:$B$26,2,0),0)</f>
        <v>0</v>
      </c>
      <c r="L8" s="204">
        <f>IFERROR(VLOOKUP(IF(VLOOKUP($A8,'AR factored'!$A$8:$Z$26,L$1,0)=0,0,RANK(VLOOKUP($A8,'AR factored'!$A$8:$Z$26,L$1,0),'AR factored'!L$8:L$26,1)),lookup!$A$2:$B$26,2,0),0)</f>
        <v>0</v>
      </c>
      <c r="M8" s="205">
        <f ca="1">IFERROR(VLOOKUP(IF(VLOOKUP($A8,'AR factored'!$A$8:$Z$26,M$1,0)=0,0,RANK(VLOOKUP($A8,'AR factored'!$A$8:$Z$26,M$1,0),'AR factored'!M$8:M$26,1)),lookup!$A$2:$B$26,2,0),0)</f>
        <v>100</v>
      </c>
      <c r="N8" s="206">
        <f ca="1">IFERROR(VLOOKUP(IF(VLOOKUP($A8,'AR factored'!$A$8:$Z$26,N$1,0)=0,0,RANK(VLOOKUP($A8,'AR factored'!$A$8:$Z$26,N$1,0),'AR factored'!N$8:N$26,1)),lookup!$A$2:$B$26,2,0),0)</f>
        <v>99</v>
      </c>
      <c r="O8" s="207">
        <f>IFERROR(VLOOKUP(IF(VLOOKUP($A8,'AR factored'!$A$8:$Z$26,O$1,0)=0,0,RANK(VLOOKUP($A8,'AR factored'!$A$8:$Z$26,O$1,0),'AR factored'!O$8:O$26,1)),lookup!$A$2:$B$26,2,0),0)</f>
        <v>0</v>
      </c>
      <c r="P8" s="207">
        <f>IFERROR(VLOOKUP(IF(VLOOKUP($A8,'AR factored'!$A$8:$Z$26,P$1,0)=0,0,RANK(VLOOKUP($A8,'AR factored'!$A$8:$Z$26,P$1,0),'AR factored'!P$8:P$26,1)),lookup!$A$2:$B$26,2,0),0)</f>
        <v>0</v>
      </c>
      <c r="Q8" s="207">
        <f>IFERROR(VLOOKUP(IF(VLOOKUP($A8,'AR factored'!$A$8:$Z$26,Q$1,0)=0,0,RANK(VLOOKUP($A8,'AR factored'!$A$8:$Z$26,Q$1,0),'AR factored'!Q$8:Q$26,1)),lookup!$A$2:$B$26,2,0),0)</f>
        <v>0</v>
      </c>
      <c r="R8" s="207">
        <f ca="1">IFERROR(VLOOKUP(IF(VLOOKUP($A8,'AR factored'!$A$8:$Z$26,R$1,0)=0,0,RANK(VLOOKUP($A8,'AR factored'!$A$8:$Z$26,R$1,0),'AR factored'!R$8:R$26,1)),lookup!$A$2:$B$26,2,0),0)</f>
        <v>99</v>
      </c>
      <c r="S8" s="207">
        <f ca="1">IFERROR(VLOOKUP(IF(VLOOKUP($A8,'AR factored'!$A$8:$Z$26,S$1,0)=0,0,RANK(VLOOKUP($A8,'AR factored'!$A$8:$Z$26,S$1,0),'AR factored'!S$8:S$26,1)),lookup!$A$2:$B$26,2,0),0)</f>
        <v>99</v>
      </c>
      <c r="T8" s="208">
        <f>IFERROR(VLOOKUP(IF(VLOOKUP($A8,'AR factored'!$A$8:$Z$26,T$1,0)=0,0,RANK(VLOOKUP($A8,'AR factored'!$A$8:$Z$26,T$1,0),'AR factored'!T$8:T$26,1)),lookup!$A$2:$B$26,2,0),0)</f>
        <v>0</v>
      </c>
      <c r="U8" s="209">
        <f>IFERROR(VLOOKUP(IF(VLOOKUP($A8,'AR factored'!$A$8:$Z$26,U$1,0)=0,0,RANK(VLOOKUP($A8,'AR factored'!$A$8:$Z$26,U$1,0),'AR factored'!U$8:U$26,1)),lookup!$A$2:$B$26,2,0),0)</f>
        <v>0</v>
      </c>
      <c r="V8" s="210">
        <f>IFERROR(VLOOKUP(IF(VLOOKUP($A8,'AR factored'!$A$8:$Z$26,V$1,0)=0,0,RANK(VLOOKUP($A8,'AR factored'!$A$8:$Z$26,V$1,0),'AR factored'!V$8:V$26,1)),lookup!$A$2:$B$26,2,0),0)</f>
        <v>0</v>
      </c>
      <c r="W8" s="210">
        <f ca="1">IFERROR(VLOOKUP(IF(VLOOKUP($A8,'AR factored'!$A$8:$Z$26,W$1,0)=0,0,RANK(VLOOKUP($A8,'AR factored'!$A$8:$Z$26,W$1,0),'AR factored'!W$8:W$26,1)),lookup!$A$2:$B$26,2,0),0)</f>
        <v>98</v>
      </c>
      <c r="X8" s="210">
        <f>IFERROR(VLOOKUP(IF(VLOOKUP($A8,'AR factored'!$A$8:$Z$26,X$1,0)=0,0,RANK(VLOOKUP($A8,'AR factored'!$A$8:$Z$26,X$1,0),'AR factored'!X$8:X$26,1)),lookup!$A$2:$B$26,2,0),0)</f>
        <v>0</v>
      </c>
      <c r="Y8" s="210">
        <f ca="1">IFERROR(VLOOKUP(IF(VLOOKUP($A8,'AR factored'!$A$8:$Z$26,Y$1,0)=0,0,RANK(VLOOKUP($A8,'AR factored'!$A$8:$Z$26,Y$1,0),'AR factored'!Y$8:Y$26,1)),lookup!$A$2:$B$26,2,0),0)</f>
        <v>99</v>
      </c>
      <c r="Z8" s="211">
        <f>IFERROR(VLOOKUP(IF(VLOOKUP($A8,'AR factored'!$A$8:$Z$26,Z$1,0)=0,0,RANK(VLOOKUP($A8,'AR factored'!$A$8:$Z$26,Z$1,0),'AR factored'!Z$8:Z$26,1)),lookup!$A$2:$B$26,2,0),0)</f>
        <v>0</v>
      </c>
      <c r="AA8" s="212">
        <f t="shared" ref="AA8:AA13" ca="1" si="1">SUM(LARGE(F8:Z8,1)+LARGE(F8:Z8,2)+LARGE(F8:Z8,3)+LARGE(F8:Z8,4)+LARGE(F8:Z8,5)+LARGE(F8:Z8,6))</f>
        <v>595</v>
      </c>
      <c r="AB8" s="213">
        <f t="shared" ref="AB8:AB13" ca="1" si="2">COUNTIF(F8:Z8,"&gt;0")</f>
        <v>8</v>
      </c>
      <c r="AC8" s="214" t="str">
        <f t="shared" ref="AC8:AC13" ca="1" si="3">IF(AND(COUNTIF(F8:Z8,"&gt;0")&gt;=6),"Yes","")</f>
        <v>Yes</v>
      </c>
      <c r="AD8" s="215">
        <f ca="1">RANK(AA8,AA$8:AA$26,0)</f>
        <v>2</v>
      </c>
      <c r="AE8" s="261" t="s">
        <v>327</v>
      </c>
    </row>
    <row r="9" spans="1:37" ht="15" x14ac:dyDescent="0.2">
      <c r="A9" s="129" t="str">
        <f t="shared" si="0"/>
        <v>HelenArmstrong</v>
      </c>
      <c r="B9" s="67" t="s">
        <v>120</v>
      </c>
      <c r="C9" s="67" t="s">
        <v>121</v>
      </c>
      <c r="D9" s="245">
        <f>VLOOKUP(A9,'DB1'!$A:$D,4,0)</f>
        <v>22632</v>
      </c>
      <c r="E9" s="246">
        <f t="shared" ref="E9:E26" ca="1" si="4">ROUNDDOWN((NOW()-D9)/365.25,0)</f>
        <v>51</v>
      </c>
      <c r="F9" s="146">
        <f>IFERROR(VLOOKUP(IF(VLOOKUP($A9,'AR factored'!$A$8:$Z$26,F$1,0)=0,0,RANK(VLOOKUP($A9,'AR factored'!$A$8:$Z$26,F$1,0),'AR factored'!F$8:F$26,1)),lookup!$A$2:$B$26,2,0),0)</f>
        <v>0</v>
      </c>
      <c r="G9" s="146">
        <f>IFERROR(VLOOKUP(IF(VLOOKUP($A9,'AR factored'!$A$8:$Z$26,G$1,0)=0,0,RANK(VLOOKUP($A9,'AR factored'!$A$8:$Z$26,G$1,0),'AR factored'!G$8:G$26,1)),lookup!$A$2:$B$26,2,0),0)</f>
        <v>0</v>
      </c>
      <c r="H9" s="146">
        <f>IFERROR(VLOOKUP(IF(VLOOKUP($A9,'AR factored'!$A$8:$Z$26,H$1,0)=0,0,RANK(VLOOKUP($A9,'AR factored'!$A$8:$Z$26,H$1,0),'AR factored'!H$8:H$26,1)),lookup!$A$2:$B$26,2,0),0)</f>
        <v>0</v>
      </c>
      <c r="I9" s="146">
        <f>IFERROR(VLOOKUP(IF(VLOOKUP($A9,'AR factored'!$A$8:$Z$26,I$1,0)=0,0,RANK(VLOOKUP($A9,'AR factored'!$A$8:$Z$26,I$1,0),'AR factored'!I$8:I$26,1)),lookup!$A$2:$B$26,2,0),0)</f>
        <v>0</v>
      </c>
      <c r="J9" s="146">
        <f>IFERROR(VLOOKUP(IF(VLOOKUP($A9,'AR factored'!$A$8:$Z$26,J$1,0)=0,0,RANK(VLOOKUP($A9,'AR factored'!$A$8:$Z$26,J$1,0),'AR factored'!J$8:J$26,1)),lookup!$A$2:$B$26,2,0),0)</f>
        <v>0</v>
      </c>
      <c r="K9" s="146">
        <f>IFERROR(VLOOKUP(IF(VLOOKUP($A9,'AR factored'!$A$8:$Z$26,K$1,0)=0,0,RANK(VLOOKUP($A9,'AR factored'!$A$8:$Z$26,K$1,0),'AR factored'!K$8:K$26,1)),lookup!$A$2:$B$26,2,0),0)</f>
        <v>0</v>
      </c>
      <c r="L9" s="146">
        <f>IFERROR(VLOOKUP(IF(VLOOKUP($A9,'AR factored'!$A$8:$Z$26,L$1,0)=0,0,RANK(VLOOKUP($A9,'AR factored'!$A$8:$Z$26,L$1,0),'AR factored'!L$8:L$26,1)),lookup!$A$2:$B$26,2,0),0)</f>
        <v>0</v>
      </c>
      <c r="M9" s="147">
        <f>IFERROR(VLOOKUP(IF(VLOOKUP($A9,'AR factored'!$A$8:$Z$26,M$1,0)=0,0,RANK(VLOOKUP($A9,'AR factored'!$A$8:$Z$26,M$1,0),'AR factored'!M$8:M$26,1)),lookup!$A$2:$B$26,2,0),0)</f>
        <v>0</v>
      </c>
      <c r="N9" s="186">
        <f>IFERROR(VLOOKUP(IF(VLOOKUP($A9,'AR factored'!$A$8:$Z$26,N$1,0)=0,0,RANK(VLOOKUP($A9,'AR factored'!$A$8:$Z$26,N$1,0),'AR factored'!N$8:N$26,1)),lookup!$A$2:$B$26,2,0),0)</f>
        <v>0</v>
      </c>
      <c r="O9" s="187">
        <f>IFERROR(VLOOKUP(IF(VLOOKUP($A9,'AR factored'!$A$8:$Z$26,O$1,0)=0,0,RANK(VLOOKUP($A9,'AR factored'!$A$8:$Z$26,O$1,0),'AR factored'!O$8:O$26,1)),lookup!$A$2:$B$26,2,0),0)</f>
        <v>0</v>
      </c>
      <c r="P9" s="187">
        <f>IFERROR(VLOOKUP(IF(VLOOKUP($A9,'AR factored'!$A$8:$Z$26,P$1,0)=0,0,RANK(VLOOKUP($A9,'AR factored'!$A$8:$Z$26,P$1,0),'AR factored'!P$8:P$26,1)),lookup!$A$2:$B$26,2,0),0)</f>
        <v>0</v>
      </c>
      <c r="Q9" s="187">
        <f>IFERROR(VLOOKUP(IF(VLOOKUP($A9,'AR factored'!$A$8:$Z$26,Q$1,0)=0,0,RANK(VLOOKUP($A9,'AR factored'!$A$8:$Z$26,Q$1,0),'AR factored'!Q$8:Q$26,1)),lookup!$A$2:$B$26,2,0),0)</f>
        <v>0</v>
      </c>
      <c r="R9" s="187">
        <f>IFERROR(VLOOKUP(IF(VLOOKUP($A9,'AR factored'!$A$8:$Z$26,R$1,0)=0,0,RANK(VLOOKUP($A9,'AR factored'!$A$8:$Z$26,R$1,0),'AR factored'!R$8:R$26,1)),lookup!$A$2:$B$26,2,0),0)</f>
        <v>0</v>
      </c>
      <c r="S9" s="187">
        <f>IFERROR(VLOOKUP(IF(VLOOKUP($A9,'AR factored'!$A$8:$Z$26,S$1,0)=0,0,RANK(VLOOKUP($A9,'AR factored'!$A$8:$Z$26,S$1,0),'AR factored'!S$8:S$26,1)),lookup!$A$2:$B$26,2,0),0)</f>
        <v>0</v>
      </c>
      <c r="T9" s="188">
        <f>IFERROR(VLOOKUP(IF(VLOOKUP($A9,'AR factored'!$A$8:$Z$26,T$1,0)=0,0,RANK(VLOOKUP($A9,'AR factored'!$A$8:$Z$26,T$1,0),'AR factored'!T$8:T$26,1)),lookup!$A$2:$B$26,2,0),0)</f>
        <v>0</v>
      </c>
      <c r="U9" s="194">
        <f>IFERROR(VLOOKUP(IF(VLOOKUP($A9,'AR factored'!$A$8:$Z$26,U$1,0)=0,0,RANK(VLOOKUP($A9,'AR factored'!$A$8:$Z$26,U$1,0),'AR factored'!U$8:U$26,1)),lookup!$A$2:$B$26,2,0),0)</f>
        <v>0</v>
      </c>
      <c r="V9" s="195">
        <f>IFERROR(VLOOKUP(IF(VLOOKUP($A9,'AR factored'!$A$8:$Z$26,V$1,0)=0,0,RANK(VLOOKUP($A9,'AR factored'!$A$8:$Z$26,V$1,0),'AR factored'!V$8:V$26,1)),lookup!$A$2:$B$26,2,0),0)</f>
        <v>0</v>
      </c>
      <c r="W9" s="195">
        <f>IFERROR(VLOOKUP(IF(VLOOKUP($A9,'AR factored'!$A$8:$Z$26,W$1,0)=0,0,RANK(VLOOKUP($A9,'AR factored'!$A$8:$Z$26,W$1,0),'AR factored'!W$8:W$26,1)),lookup!$A$2:$B$26,2,0),0)</f>
        <v>0</v>
      </c>
      <c r="X9" s="195">
        <f>IFERROR(VLOOKUP(IF(VLOOKUP($A9,'AR factored'!$A$8:$Z$26,X$1,0)=0,0,RANK(VLOOKUP($A9,'AR factored'!$A$8:$Z$26,X$1,0),'AR factored'!X$8:X$26,1)),lookup!$A$2:$B$26,2,0),0)</f>
        <v>0</v>
      </c>
      <c r="Y9" s="195">
        <f>IFERROR(VLOOKUP(IF(VLOOKUP($A9,'AR factored'!$A$8:$Z$26,Y$1,0)=0,0,RANK(VLOOKUP($A9,'AR factored'!$A$8:$Z$26,Y$1,0),'AR factored'!Y$8:Y$26,1)),lookup!$A$2:$B$26,2,0),0)</f>
        <v>0</v>
      </c>
      <c r="Z9" s="196">
        <f>IFERROR(VLOOKUP(IF(VLOOKUP($A9,'AR factored'!$A$8:$Z$26,Z$1,0)=0,0,RANK(VLOOKUP($A9,'AR factored'!$A$8:$Z$26,Z$1,0),'AR factored'!Z$8:Z$26,1)),lookup!$A$2:$B$26,2,0),0)</f>
        <v>0</v>
      </c>
      <c r="AA9" s="202">
        <f t="shared" si="1"/>
        <v>0</v>
      </c>
      <c r="AB9" s="2">
        <f t="shared" si="2"/>
        <v>0</v>
      </c>
      <c r="AC9" s="66" t="str">
        <f t="shared" si="3"/>
        <v/>
      </c>
      <c r="AD9" s="3">
        <f t="shared" ref="AD9:AD26" ca="1" si="5">RANK(AA9,AA$8:AA$26,0)</f>
        <v>13</v>
      </c>
      <c r="AE9" s="17"/>
    </row>
    <row r="10" spans="1:37" ht="15" x14ac:dyDescent="0.2">
      <c r="A10" s="129" t="str">
        <f t="shared" si="0"/>
        <v>NicholaAtkinson</v>
      </c>
      <c r="B10" s="42" t="s">
        <v>311</v>
      </c>
      <c r="C10" s="42" t="s">
        <v>119</v>
      </c>
      <c r="D10" s="74">
        <f>VLOOKUP(A10,'DB1'!$A:$D,4,0)</f>
        <v>27688</v>
      </c>
      <c r="E10" s="75">
        <f t="shared" ca="1" si="4"/>
        <v>37</v>
      </c>
      <c r="F10" s="90">
        <f>IFERROR(VLOOKUP(IF(VLOOKUP($A10,'AR factored'!$A$8:$Z$26,F$1,0)=0,0,RANK(VLOOKUP($A10,'AR factored'!$A$8:$Z$26,F$1,0),'AR factored'!F$8:F$26,1)),lookup!$A$2:$B$26,2,0),0)</f>
        <v>0</v>
      </c>
      <c r="G10" s="90">
        <f>IFERROR(VLOOKUP(IF(VLOOKUP($A10,'AR factored'!$A$8:$Z$26,G$1,0)=0,0,RANK(VLOOKUP($A10,'AR factored'!$A$8:$Z$26,G$1,0),'AR factored'!G$8:G$26,1)),lookup!$A$2:$B$26,2,0),0)</f>
        <v>0</v>
      </c>
      <c r="H10" s="90">
        <f>IFERROR(VLOOKUP(IF(VLOOKUP($A10,'AR factored'!$A$8:$Z$26,H$1,0)=0,0,RANK(VLOOKUP($A10,'AR factored'!$A$8:$Z$26,H$1,0),'AR factored'!H$8:H$26,1)),lookup!$A$2:$B$26,2,0),0)</f>
        <v>0</v>
      </c>
      <c r="I10" s="90">
        <f ca="1">IFERROR(VLOOKUP(IF(VLOOKUP($A10,'AR factored'!$A$8:$Z$26,I$1,0)=0,0,RANK(VLOOKUP($A10,'AR factored'!$A$8:$Z$26,I$1,0),'AR factored'!I$8:I$26,1)),lookup!$A$2:$B$26,2,0),0)</f>
        <v>97</v>
      </c>
      <c r="J10" s="90">
        <f>IFERROR(VLOOKUP(IF(VLOOKUP($A10,'AR factored'!$A$8:$Z$26,J$1,0)=0,0,RANK(VLOOKUP($A10,'AR factored'!$A$8:$Z$26,J$1,0),'AR factored'!J$8:J$26,1)),lookup!$A$2:$B$26,2,0),0)</f>
        <v>0</v>
      </c>
      <c r="K10" s="90">
        <f>IFERROR(VLOOKUP(IF(VLOOKUP($A10,'AR factored'!$A$8:$Z$26,K$1,0)=0,0,RANK(VLOOKUP($A10,'AR factored'!$A$8:$Z$26,K$1,0),'AR factored'!K$8:K$26,1)),lookup!$A$2:$B$26,2,0),0)</f>
        <v>0</v>
      </c>
      <c r="L10" s="90">
        <f>IFERROR(VLOOKUP(IF(VLOOKUP($A10,'AR factored'!$A$8:$Z$26,L$1,0)=0,0,RANK(VLOOKUP($A10,'AR factored'!$A$8:$Z$26,L$1,0),'AR factored'!L$8:L$26,1)),lookup!$A$2:$B$26,2,0),0)</f>
        <v>0</v>
      </c>
      <c r="M10" s="140">
        <f ca="1">IFERROR(VLOOKUP(IF(VLOOKUP($A10,'AR factored'!$A$8:$Z$26,M$1,0)=0,0,RANK(VLOOKUP($A10,'AR factored'!$A$8:$Z$26,M$1,0),'AR factored'!M$8:M$26,1)),lookup!$A$2:$B$26,2,0),0)</f>
        <v>99</v>
      </c>
      <c r="N10" s="189">
        <f>IFERROR(VLOOKUP(IF(VLOOKUP($A10,'AR factored'!$A$8:$Z$26,N$1,0)=0,0,RANK(VLOOKUP($A10,'AR factored'!$A$8:$Z$26,N$1,0),'AR factored'!N$8:N$26,1)),lookup!$A$2:$B$26,2,0),0)</f>
        <v>0</v>
      </c>
      <c r="O10" s="91">
        <f>IFERROR(VLOOKUP(IF(VLOOKUP($A10,'AR factored'!$A$8:$Z$26,O$1,0)=0,0,RANK(VLOOKUP($A10,'AR factored'!$A$8:$Z$26,O$1,0),'AR factored'!O$8:O$26,1)),lookup!$A$2:$B$26,2,0),0)</f>
        <v>0</v>
      </c>
      <c r="P10" s="91">
        <f>IFERROR(VLOOKUP(IF(VLOOKUP($A10,'AR factored'!$A$8:$Z$26,P$1,0)=0,0,RANK(VLOOKUP($A10,'AR factored'!$A$8:$Z$26,P$1,0),'AR factored'!P$8:P$26,1)),lookup!$A$2:$B$26,2,0),0)</f>
        <v>0</v>
      </c>
      <c r="Q10" s="91">
        <f>IFERROR(VLOOKUP(IF(VLOOKUP($A10,'AR factored'!$A$8:$Z$26,Q$1,0)=0,0,RANK(VLOOKUP($A10,'AR factored'!$A$8:$Z$26,Q$1,0),'AR factored'!Q$8:Q$26,1)),lookup!$A$2:$B$26,2,0),0)</f>
        <v>0</v>
      </c>
      <c r="R10" s="91">
        <f>IFERROR(VLOOKUP(IF(VLOOKUP($A10,'AR factored'!$A$8:$Z$26,R$1,0)=0,0,RANK(VLOOKUP($A10,'AR factored'!$A$8:$Z$26,R$1,0),'AR factored'!R$8:R$26,1)),lookup!$A$2:$B$26,2,0),0)</f>
        <v>0</v>
      </c>
      <c r="S10" s="91">
        <f ca="1">IFERROR(VLOOKUP(IF(VLOOKUP($A10,'AR factored'!$A$8:$Z$26,S$1,0)=0,0,RANK(VLOOKUP($A10,'AR factored'!$A$8:$Z$26,S$1,0),'AR factored'!S$8:S$26,1)),lookup!$A$2:$B$26,2,0),0)</f>
        <v>98</v>
      </c>
      <c r="T10" s="190">
        <f>IFERROR(VLOOKUP(IF(VLOOKUP($A10,'AR factored'!$A$8:$Z$26,T$1,0)=0,0,RANK(VLOOKUP($A10,'AR factored'!$A$8:$Z$26,T$1,0),'AR factored'!T$8:T$26,1)),lookup!$A$2:$B$26,2,0),0)</f>
        <v>0</v>
      </c>
      <c r="U10" s="197">
        <f>IFERROR(VLOOKUP(IF(VLOOKUP($A10,'AR factored'!$A$8:$Z$26,U$1,0)=0,0,RANK(VLOOKUP($A10,'AR factored'!$A$8:$Z$26,U$1,0),'AR factored'!U$8:U$26,1)),lookup!$A$2:$B$26,2,0),0)</f>
        <v>0</v>
      </c>
      <c r="V10" s="92">
        <f>IFERROR(VLOOKUP(IF(VLOOKUP($A10,'AR factored'!$A$8:$Z$26,V$1,0)=0,0,RANK(VLOOKUP($A10,'AR factored'!$A$8:$Z$26,V$1,0),'AR factored'!V$8:V$26,1)),lookup!$A$2:$B$26,2,0),0)</f>
        <v>0</v>
      </c>
      <c r="W10" s="92">
        <f>IFERROR(VLOOKUP(IF(VLOOKUP($A10,'AR factored'!$A$8:$Z$26,W$1,0)=0,0,RANK(VLOOKUP($A10,'AR factored'!$A$8:$Z$26,W$1,0),'AR factored'!W$8:W$26,1)),lookup!$A$2:$B$26,2,0),0)</f>
        <v>0</v>
      </c>
      <c r="X10" s="92">
        <f>IFERROR(VLOOKUP(IF(VLOOKUP($A10,'AR factored'!$A$8:$Z$26,X$1,0)=0,0,RANK(VLOOKUP($A10,'AR factored'!$A$8:$Z$26,X$1,0),'AR factored'!X$8:X$26,1)),lookup!$A$2:$B$26,2,0),0)</f>
        <v>0</v>
      </c>
      <c r="Y10" s="92">
        <f ca="1">IFERROR(VLOOKUP(IF(VLOOKUP($A10,'AR factored'!$A$8:$Z$26,Y$1,0)=0,0,RANK(VLOOKUP($A10,'AR factored'!$A$8:$Z$26,Y$1,0),'AR factored'!Y$8:Y$26,1)),lookup!$A$2:$B$26,2,0),0)</f>
        <v>95</v>
      </c>
      <c r="Z10" s="198">
        <f>IFERROR(VLOOKUP(IF(VLOOKUP($A10,'AR factored'!$A$8:$Z$26,Z$1,0)=0,0,RANK(VLOOKUP($A10,'AR factored'!$A$8:$Z$26,Z$1,0),'AR factored'!Z$8:Z$26,1)),lookup!$A$2:$B$26,2,0),0)</f>
        <v>0</v>
      </c>
      <c r="AA10" s="137">
        <f t="shared" ca="1" si="1"/>
        <v>389</v>
      </c>
      <c r="AB10" s="65">
        <f t="shared" ca="1" si="2"/>
        <v>4</v>
      </c>
      <c r="AC10" s="48" t="str">
        <f t="shared" ca="1" si="3"/>
        <v/>
      </c>
      <c r="AD10" s="130">
        <f t="shared" ca="1" si="5"/>
        <v>4</v>
      </c>
      <c r="AE10" s="17"/>
    </row>
    <row r="11" spans="1:37" ht="15" x14ac:dyDescent="0.2">
      <c r="A11" s="129" t="str">
        <f t="shared" si="0"/>
        <v>SueBooth</v>
      </c>
      <c r="B11" s="42" t="s">
        <v>73</v>
      </c>
      <c r="C11" s="42" t="s">
        <v>74</v>
      </c>
      <c r="D11" s="74">
        <f>VLOOKUP(A11,'DB1'!$A:$D,4,0)</f>
        <v>22805</v>
      </c>
      <c r="E11" s="75">
        <f t="shared" ca="1" si="4"/>
        <v>50</v>
      </c>
      <c r="F11" s="90">
        <f>IFERROR(VLOOKUP(IF(VLOOKUP($A11,'AR factored'!$A$8:$Z$26,F$1,0)=0,0,RANK(VLOOKUP($A11,'AR factored'!$A$8:$Z$26,F$1,0),'AR factored'!F$8:F$26,1)),lookup!$A$2:$B$26,2,0),0)</f>
        <v>0</v>
      </c>
      <c r="G11" s="90">
        <f>IFERROR(VLOOKUP(IF(VLOOKUP($A11,'AR factored'!$A$8:$Z$26,G$1,0)=0,0,RANK(VLOOKUP($A11,'AR factored'!$A$8:$Z$26,G$1,0),'AR factored'!G$8:G$26,1)),lookup!$A$2:$B$26,2,0),0)</f>
        <v>0</v>
      </c>
      <c r="H11" s="90">
        <f>IFERROR(VLOOKUP(IF(VLOOKUP($A11,'AR factored'!$A$8:$Z$26,H$1,0)=0,0,RANK(VLOOKUP($A11,'AR factored'!$A$8:$Z$26,H$1,0),'AR factored'!H$8:H$26,1)),lookup!$A$2:$B$26,2,0),0)</f>
        <v>0</v>
      </c>
      <c r="I11" s="90">
        <f>IFERROR(VLOOKUP(IF(VLOOKUP($A11,'AR factored'!$A$8:$Z$26,I$1,0)=0,0,RANK(VLOOKUP($A11,'AR factored'!$A$8:$Z$26,I$1,0),'AR factored'!I$8:I$26,1)),lookup!$A$2:$B$26,2,0),0)</f>
        <v>0</v>
      </c>
      <c r="J11" s="90">
        <f ca="1">IFERROR(VLOOKUP(IF(VLOOKUP($A11,'AR factored'!$A$8:$Z$26,J$1,0)=0,0,RANK(VLOOKUP($A11,'AR factored'!$A$8:$Z$26,J$1,0),'AR factored'!J$8:J$26,1)),lookup!$A$2:$B$26,2,0),0)</f>
        <v>100</v>
      </c>
      <c r="K11" s="90">
        <f>IFERROR(VLOOKUP(IF(VLOOKUP($A11,'AR factored'!$A$8:$Z$26,K$1,0)=0,0,RANK(VLOOKUP($A11,'AR factored'!$A$8:$Z$26,K$1,0),'AR factored'!K$8:K$26,1)),lookup!$A$2:$B$26,2,0),0)</f>
        <v>0</v>
      </c>
      <c r="L11" s="90">
        <f>IFERROR(VLOOKUP(IF(VLOOKUP($A11,'AR factored'!$A$8:$Z$26,L$1,0)=0,0,RANK(VLOOKUP($A11,'AR factored'!$A$8:$Z$26,L$1,0),'AR factored'!L$8:L$26,1)),lookup!$A$2:$B$26,2,0),0)</f>
        <v>0</v>
      </c>
      <c r="M11" s="140">
        <f>IFERROR(VLOOKUP(IF(VLOOKUP($A11,'AR factored'!$A$8:$Z$26,M$1,0)=0,0,RANK(VLOOKUP($A11,'AR factored'!$A$8:$Z$26,M$1,0),'AR factored'!M$8:M$26,1)),lookup!$A$2:$B$26,2,0),0)</f>
        <v>0</v>
      </c>
      <c r="N11" s="189">
        <f>IFERROR(VLOOKUP(IF(VLOOKUP($A11,'AR factored'!$A$8:$Z$26,N$1,0)=0,0,RANK(VLOOKUP($A11,'AR factored'!$A$8:$Z$26,N$1,0),'AR factored'!N$8:N$26,1)),lookup!$A$2:$B$26,2,0),0)</f>
        <v>0</v>
      </c>
      <c r="O11" s="91">
        <f>IFERROR(VLOOKUP(IF(VLOOKUP($A11,'AR factored'!$A$8:$Z$26,O$1,0)=0,0,RANK(VLOOKUP($A11,'AR factored'!$A$8:$Z$26,O$1,0),'AR factored'!O$8:O$26,1)),lookup!$A$2:$B$26,2,0),0)</f>
        <v>0</v>
      </c>
      <c r="P11" s="91">
        <f>IFERROR(VLOOKUP(IF(VLOOKUP($A11,'AR factored'!$A$8:$Z$26,P$1,0)=0,0,RANK(VLOOKUP($A11,'AR factored'!$A$8:$Z$26,P$1,0),'AR factored'!P$8:P$26,1)),lookup!$A$2:$B$26,2,0),0)</f>
        <v>0</v>
      </c>
      <c r="Q11" s="91">
        <f>IFERROR(VLOOKUP(IF(VLOOKUP($A11,'AR factored'!$A$8:$Z$26,Q$1,0)=0,0,RANK(VLOOKUP($A11,'AR factored'!$A$8:$Z$26,Q$1,0),'AR factored'!Q$8:Q$26,1)),lookup!$A$2:$B$26,2,0),0)</f>
        <v>0</v>
      </c>
      <c r="R11" s="91">
        <f>IFERROR(VLOOKUP(IF(VLOOKUP($A11,'AR factored'!$A$8:$Z$26,R$1,0)=0,0,RANK(VLOOKUP($A11,'AR factored'!$A$8:$Z$26,R$1,0),'AR factored'!R$8:R$26,1)),lookup!$A$2:$B$26,2,0),0)</f>
        <v>0</v>
      </c>
      <c r="S11" s="91">
        <f>IFERROR(VLOOKUP(IF(VLOOKUP($A11,'AR factored'!$A$8:$Z$26,S$1,0)=0,0,RANK(VLOOKUP($A11,'AR factored'!$A$8:$Z$26,S$1,0),'AR factored'!S$8:S$26,1)),lookup!$A$2:$B$26,2,0),0)</f>
        <v>0</v>
      </c>
      <c r="T11" s="190">
        <f>IFERROR(VLOOKUP(IF(VLOOKUP($A11,'AR factored'!$A$8:$Z$26,T$1,0)=0,0,RANK(VLOOKUP($A11,'AR factored'!$A$8:$Z$26,T$1,0),'AR factored'!T$8:T$26,1)),lookup!$A$2:$B$26,2,0),0)</f>
        <v>0</v>
      </c>
      <c r="U11" s="197">
        <f>IFERROR(VLOOKUP(IF(VLOOKUP($A11,'AR factored'!$A$8:$Z$26,U$1,0)=0,0,RANK(VLOOKUP($A11,'AR factored'!$A$8:$Z$26,U$1,0),'AR factored'!U$8:U$26,1)),lookup!$A$2:$B$26,2,0),0)</f>
        <v>0</v>
      </c>
      <c r="V11" s="92">
        <f>IFERROR(VLOOKUP(IF(VLOOKUP($A11,'AR factored'!$A$8:$Z$26,V$1,0)=0,0,RANK(VLOOKUP($A11,'AR factored'!$A$8:$Z$26,V$1,0),'AR factored'!V$8:V$26,1)),lookup!$A$2:$B$26,2,0),0)</f>
        <v>0</v>
      </c>
      <c r="W11" s="92">
        <f>IFERROR(VLOOKUP(IF(VLOOKUP($A11,'AR factored'!$A$8:$Z$26,W$1,0)=0,0,RANK(VLOOKUP($A11,'AR factored'!$A$8:$Z$26,W$1,0),'AR factored'!W$8:W$26,1)),lookup!$A$2:$B$26,2,0),0)</f>
        <v>0</v>
      </c>
      <c r="X11" s="92">
        <f>IFERROR(VLOOKUP(IF(VLOOKUP($A11,'AR factored'!$A$8:$Z$26,X$1,0)=0,0,RANK(VLOOKUP($A11,'AR factored'!$A$8:$Z$26,X$1,0),'AR factored'!X$8:X$26,1)),lookup!$A$2:$B$26,2,0),0)</f>
        <v>0</v>
      </c>
      <c r="Y11" s="92">
        <f>IFERROR(VLOOKUP(IF(VLOOKUP($A11,'AR factored'!$A$8:$Z$26,Y$1,0)=0,0,RANK(VLOOKUP($A11,'AR factored'!$A$8:$Z$26,Y$1,0),'AR factored'!Y$8:Y$26,1)),lookup!$A$2:$B$26,2,0),0)</f>
        <v>0</v>
      </c>
      <c r="Z11" s="198">
        <f>IFERROR(VLOOKUP(IF(VLOOKUP($A11,'AR factored'!$A$8:$Z$26,Z$1,0)=0,0,RANK(VLOOKUP($A11,'AR factored'!$A$8:$Z$26,Z$1,0),'AR factored'!Z$8:Z$26,1)),lookup!$A$2:$B$26,2,0),0)</f>
        <v>0</v>
      </c>
      <c r="AA11" s="137">
        <f t="shared" ca="1" si="1"/>
        <v>100</v>
      </c>
      <c r="AB11" s="65">
        <f t="shared" ca="1" si="2"/>
        <v>1</v>
      </c>
      <c r="AC11" s="48" t="str">
        <f t="shared" ca="1" si="3"/>
        <v/>
      </c>
      <c r="AD11" s="130">
        <f t="shared" ca="1" si="5"/>
        <v>9</v>
      </c>
      <c r="AE11" s="17"/>
    </row>
    <row r="12" spans="1:37" ht="15" x14ac:dyDescent="0.2">
      <c r="A12" s="129" t="str">
        <f t="shared" si="0"/>
        <v>CaroleBurnie</v>
      </c>
      <c r="B12" s="42" t="s">
        <v>124</v>
      </c>
      <c r="C12" s="42" t="s">
        <v>125</v>
      </c>
      <c r="D12" s="74">
        <f>VLOOKUP(A12,'DB1'!$A:$D,4,0)</f>
        <v>21813</v>
      </c>
      <c r="E12" s="75">
        <f t="shared" ca="1" si="4"/>
        <v>53</v>
      </c>
      <c r="F12" s="90">
        <f>IFERROR(VLOOKUP(IF(VLOOKUP($A12,'AR factored'!$A$8:$Z$26,F$1,0)=0,0,RANK(VLOOKUP($A12,'AR factored'!$A$8:$Z$26,F$1,0),'AR factored'!F$8:F$26,1)),lookup!$A$2:$B$26,2,0),0)</f>
        <v>0</v>
      </c>
      <c r="G12" s="90">
        <f>IFERROR(VLOOKUP(IF(VLOOKUP($A12,'AR factored'!$A$8:$Z$26,G$1,0)=0,0,RANK(VLOOKUP($A12,'AR factored'!$A$8:$Z$26,G$1,0),'AR factored'!G$8:G$26,1)),lookup!$A$2:$B$26,2,0),0)</f>
        <v>0</v>
      </c>
      <c r="H12" s="90">
        <f>IFERROR(VLOOKUP(IF(VLOOKUP($A12,'AR factored'!$A$8:$Z$26,H$1,0)=0,0,RANK(VLOOKUP($A12,'AR factored'!$A$8:$Z$26,H$1,0),'AR factored'!H$8:H$26,1)),lookup!$A$2:$B$26,2,0),0)</f>
        <v>0</v>
      </c>
      <c r="I12" s="90">
        <f ca="1">IFERROR(VLOOKUP(IF(VLOOKUP($A12,'AR factored'!$A$8:$Z$26,I$1,0)=0,0,RANK(VLOOKUP($A12,'AR factored'!$A$8:$Z$26,I$1,0),'AR factored'!I$8:I$26,1)),lookup!$A$2:$B$26,2,0),0)</f>
        <v>96</v>
      </c>
      <c r="J12" s="90">
        <f>IFERROR(VLOOKUP(IF(VLOOKUP($A12,'AR factored'!$A$8:$Z$26,J$1,0)=0,0,RANK(VLOOKUP($A12,'AR factored'!$A$8:$Z$26,J$1,0),'AR factored'!J$8:J$26,1)),lookup!$A$2:$B$26,2,0),0)</f>
        <v>0</v>
      </c>
      <c r="K12" s="90">
        <f>IFERROR(VLOOKUP(IF(VLOOKUP($A12,'AR factored'!$A$8:$Z$26,K$1,0)=0,0,RANK(VLOOKUP($A12,'AR factored'!$A$8:$Z$26,K$1,0),'AR factored'!K$8:K$26,1)),lookup!$A$2:$B$26,2,0),0)</f>
        <v>0</v>
      </c>
      <c r="L12" s="90">
        <f ca="1">IFERROR(VLOOKUP(IF(VLOOKUP($A12,'AR factored'!$A$8:$Z$26,L$1,0)=0,0,RANK(VLOOKUP($A12,'AR factored'!$A$8:$Z$26,L$1,0),'AR factored'!L$8:L$26,1)),lookup!$A$2:$B$26,2,0),0)</f>
        <v>99</v>
      </c>
      <c r="M12" s="140">
        <f>IFERROR(VLOOKUP(IF(VLOOKUP($A12,'AR factored'!$A$8:$Z$26,M$1,0)=0,0,RANK(VLOOKUP($A12,'AR factored'!$A$8:$Z$26,M$1,0),'AR factored'!M$8:M$26,1)),lookup!$A$2:$B$26,2,0),0)</f>
        <v>0</v>
      </c>
      <c r="N12" s="189">
        <f>IFERROR(VLOOKUP(IF(VLOOKUP($A12,'AR factored'!$A$8:$Z$26,N$1,0)=0,0,RANK(VLOOKUP($A12,'AR factored'!$A$8:$Z$26,N$1,0),'AR factored'!N$8:N$26,1)),lookup!$A$2:$B$26,2,0),0)</f>
        <v>0</v>
      </c>
      <c r="O12" s="91">
        <f>IFERROR(VLOOKUP(IF(VLOOKUP($A12,'AR factored'!$A$8:$Z$26,O$1,0)=0,0,RANK(VLOOKUP($A12,'AR factored'!$A$8:$Z$26,O$1,0),'AR factored'!O$8:O$26,1)),lookup!$A$2:$B$26,2,0),0)</f>
        <v>0</v>
      </c>
      <c r="P12" s="91">
        <f>IFERROR(VLOOKUP(IF(VLOOKUP($A12,'AR factored'!$A$8:$Z$26,P$1,0)=0,0,RANK(VLOOKUP($A12,'AR factored'!$A$8:$Z$26,P$1,0),'AR factored'!P$8:P$26,1)),lookup!$A$2:$B$26,2,0),0)</f>
        <v>0</v>
      </c>
      <c r="Q12" s="91">
        <f>IFERROR(VLOOKUP(IF(VLOOKUP($A12,'AR factored'!$A$8:$Z$26,Q$1,0)=0,0,RANK(VLOOKUP($A12,'AR factored'!$A$8:$Z$26,Q$1,0),'AR factored'!Q$8:Q$26,1)),lookup!$A$2:$B$26,2,0),0)</f>
        <v>0</v>
      </c>
      <c r="R12" s="91">
        <f>IFERROR(VLOOKUP(IF(VLOOKUP($A12,'AR factored'!$A$8:$Z$26,R$1,0)=0,0,RANK(VLOOKUP($A12,'AR factored'!$A$8:$Z$26,R$1,0),'AR factored'!R$8:R$26,1)),lookup!$A$2:$B$26,2,0),0)</f>
        <v>0</v>
      </c>
      <c r="S12" s="91">
        <f>IFERROR(VLOOKUP(IF(VLOOKUP($A12,'AR factored'!$A$8:$Z$26,S$1,0)=0,0,RANK(VLOOKUP($A12,'AR factored'!$A$8:$Z$26,S$1,0),'AR factored'!S$8:S$26,1)),lookup!$A$2:$B$26,2,0),0)</f>
        <v>0</v>
      </c>
      <c r="T12" s="190">
        <f>IFERROR(VLOOKUP(IF(VLOOKUP($A12,'AR factored'!$A$8:$Z$26,T$1,0)=0,0,RANK(VLOOKUP($A12,'AR factored'!$A$8:$Z$26,T$1,0),'AR factored'!T$8:T$26,1)),lookup!$A$2:$B$26,2,0),0)</f>
        <v>0</v>
      </c>
      <c r="U12" s="197">
        <f>IFERROR(VLOOKUP(IF(VLOOKUP($A12,'AR factored'!$A$8:$Z$26,U$1,0)=0,0,RANK(VLOOKUP($A12,'AR factored'!$A$8:$Z$26,U$1,0),'AR factored'!U$8:U$26,1)),lookup!$A$2:$B$26,2,0),0)</f>
        <v>0</v>
      </c>
      <c r="V12" s="92">
        <f>IFERROR(VLOOKUP(IF(VLOOKUP($A12,'AR factored'!$A$8:$Z$26,V$1,0)=0,0,RANK(VLOOKUP($A12,'AR factored'!$A$8:$Z$26,V$1,0),'AR factored'!V$8:V$26,1)),lookup!$A$2:$B$26,2,0),0)</f>
        <v>0</v>
      </c>
      <c r="W12" s="92">
        <f>IFERROR(VLOOKUP(IF(VLOOKUP($A12,'AR factored'!$A$8:$Z$26,W$1,0)=0,0,RANK(VLOOKUP($A12,'AR factored'!$A$8:$Z$26,W$1,0),'AR factored'!W$8:W$26,1)),lookup!$A$2:$B$26,2,0),0)</f>
        <v>0</v>
      </c>
      <c r="X12" s="92">
        <f>IFERROR(VLOOKUP(IF(VLOOKUP($A12,'AR factored'!$A$8:$Z$26,X$1,0)=0,0,RANK(VLOOKUP($A12,'AR factored'!$A$8:$Z$26,X$1,0),'AR factored'!X$8:X$26,1)),lookup!$A$2:$B$26,2,0),0)</f>
        <v>0</v>
      </c>
      <c r="Y12" s="92">
        <f ca="1">IFERROR(VLOOKUP(IF(VLOOKUP($A12,'AR factored'!$A$8:$Z$26,Y$1,0)=0,0,RANK(VLOOKUP($A12,'AR factored'!$A$8:$Z$26,Y$1,0),'AR factored'!Y$8:Y$26,1)),lookup!$A$2:$B$26,2,0),0)</f>
        <v>96</v>
      </c>
      <c r="Z12" s="198">
        <f>IFERROR(VLOOKUP(IF(VLOOKUP($A12,'AR factored'!$A$8:$Z$26,Z$1,0)=0,0,RANK(VLOOKUP($A12,'AR factored'!$A$8:$Z$26,Z$1,0),'AR factored'!Z$8:Z$26,1)),lookup!$A$2:$B$26,2,0),0)</f>
        <v>0</v>
      </c>
      <c r="AA12" s="137">
        <f t="shared" ca="1" si="1"/>
        <v>291</v>
      </c>
      <c r="AB12" s="65">
        <f t="shared" ca="1" si="2"/>
        <v>3</v>
      </c>
      <c r="AC12" s="48" t="str">
        <f t="shared" ca="1" si="3"/>
        <v/>
      </c>
      <c r="AD12" s="130">
        <f t="shared" ca="1" si="5"/>
        <v>7</v>
      </c>
      <c r="AE12" s="17"/>
    </row>
    <row r="13" spans="1:37" ht="15.75" thickBot="1" x14ac:dyDescent="0.25">
      <c r="A13" s="129" t="str">
        <f t="shared" si="0"/>
        <v>SaraCampbell</v>
      </c>
      <c r="B13" s="242" t="s">
        <v>116</v>
      </c>
      <c r="C13" s="242" t="s">
        <v>117</v>
      </c>
      <c r="D13" s="243">
        <f>VLOOKUP(A13,'DB1'!$A:$D,4,0)</f>
        <v>23956</v>
      </c>
      <c r="E13" s="244">
        <f t="shared" ca="1" si="4"/>
        <v>47</v>
      </c>
      <c r="F13" s="216">
        <f>IFERROR(VLOOKUP(IF(VLOOKUP($A13,'AR factored'!$A$8:$Z$26,F$1,0)=0,0,RANK(VLOOKUP($A13,'AR factored'!$A$8:$Z$26,F$1,0),'AR factored'!F$8:F$26,1)),lookup!$A$2:$B$26,2,0),0)</f>
        <v>0</v>
      </c>
      <c r="G13" s="216">
        <f>IFERROR(VLOOKUP(IF(VLOOKUP($A13,'AR factored'!$A$8:$Z$26,G$1,0)=0,0,RANK(VLOOKUP($A13,'AR factored'!$A$8:$Z$26,G$1,0),'AR factored'!G$8:G$26,1)),lookup!$A$2:$B$26,2,0),0)</f>
        <v>0</v>
      </c>
      <c r="H13" s="216">
        <f>IFERROR(VLOOKUP(IF(VLOOKUP($A13,'AR factored'!$A$8:$Z$26,H$1,0)=0,0,RANK(VLOOKUP($A13,'AR factored'!$A$8:$Z$26,H$1,0),'AR factored'!H$8:H$26,1)),lookup!$A$2:$B$26,2,0),0)</f>
        <v>0</v>
      </c>
      <c r="I13" s="216">
        <f>IFERROR(VLOOKUP(IF(VLOOKUP($A13,'AR factored'!$A$8:$Z$26,I$1,0)=0,0,RANK(VLOOKUP($A13,'AR factored'!$A$8:$Z$26,I$1,0),'AR factored'!I$8:I$26,1)),lookup!$A$2:$B$26,2,0),0)</f>
        <v>0</v>
      </c>
      <c r="J13" s="216">
        <f>IFERROR(VLOOKUP(IF(VLOOKUP($A13,'AR factored'!$A$8:$Z$26,J$1,0)=0,0,RANK(VLOOKUP($A13,'AR factored'!$A$8:$Z$26,J$1,0),'AR factored'!J$8:J$26,1)),lookup!$A$2:$B$26,2,0),0)</f>
        <v>0</v>
      </c>
      <c r="K13" s="216">
        <f>IFERROR(VLOOKUP(IF(VLOOKUP($A13,'AR factored'!$A$8:$Z$26,K$1,0)=0,0,RANK(VLOOKUP($A13,'AR factored'!$A$8:$Z$26,K$1,0),'AR factored'!K$8:K$26,1)),lookup!$A$2:$B$26,2,0),0)</f>
        <v>0</v>
      </c>
      <c r="L13" s="216">
        <f>IFERROR(VLOOKUP(IF(VLOOKUP($A13,'AR factored'!$A$8:$Z$26,L$1,0)=0,0,RANK(VLOOKUP($A13,'AR factored'!$A$8:$Z$26,L$1,0),'AR factored'!L$8:L$26,1)),lookup!$A$2:$B$26,2,0),0)</f>
        <v>0</v>
      </c>
      <c r="M13" s="217">
        <f>IFERROR(VLOOKUP(IF(VLOOKUP($A13,'AR factored'!$A$8:$Z$26,M$1,0)=0,0,RANK(VLOOKUP($A13,'AR factored'!$A$8:$Z$26,M$1,0),'AR factored'!M$8:M$26,1)),lookup!$A$2:$B$26,2,0),0)</f>
        <v>0</v>
      </c>
      <c r="N13" s="218">
        <f>IFERROR(VLOOKUP(IF(VLOOKUP($A13,'AR factored'!$A$8:$Z$26,N$1,0)=0,0,RANK(VLOOKUP($A13,'AR factored'!$A$8:$Z$26,N$1,0),'AR factored'!N$8:N$26,1)),lookup!$A$2:$B$26,2,0),0)</f>
        <v>0</v>
      </c>
      <c r="O13" s="219">
        <f>IFERROR(VLOOKUP(IF(VLOOKUP($A13,'AR factored'!$A$8:$Z$26,O$1,0)=0,0,RANK(VLOOKUP($A13,'AR factored'!$A$8:$Z$26,O$1,0),'AR factored'!O$8:O$26,1)),lookup!$A$2:$B$26,2,0),0)</f>
        <v>0</v>
      </c>
      <c r="P13" s="219">
        <f>IFERROR(VLOOKUP(IF(VLOOKUP($A13,'AR factored'!$A$8:$Z$26,P$1,0)=0,0,RANK(VLOOKUP($A13,'AR factored'!$A$8:$Z$26,P$1,0),'AR factored'!P$8:P$26,1)),lookup!$A$2:$B$26,2,0),0)</f>
        <v>0</v>
      </c>
      <c r="Q13" s="219">
        <f>IFERROR(VLOOKUP(IF(VLOOKUP($A13,'AR factored'!$A$8:$Z$26,Q$1,0)=0,0,RANK(VLOOKUP($A13,'AR factored'!$A$8:$Z$26,Q$1,0),'AR factored'!Q$8:Q$26,1)),lookup!$A$2:$B$26,2,0),0)</f>
        <v>0</v>
      </c>
      <c r="R13" s="219">
        <f>IFERROR(VLOOKUP(IF(VLOOKUP($A13,'AR factored'!$A$8:$Z$26,R$1,0)=0,0,RANK(VLOOKUP($A13,'AR factored'!$A$8:$Z$26,R$1,0),'AR factored'!R$8:R$26,1)),lookup!$A$2:$B$26,2,0),0)</f>
        <v>0</v>
      </c>
      <c r="S13" s="219">
        <f>IFERROR(VLOOKUP(IF(VLOOKUP($A13,'AR factored'!$A$8:$Z$26,S$1,0)=0,0,RANK(VLOOKUP($A13,'AR factored'!$A$8:$Z$26,S$1,0),'AR factored'!S$8:S$26,1)),lookup!$A$2:$B$26,2,0),0)</f>
        <v>0</v>
      </c>
      <c r="T13" s="220">
        <f>IFERROR(VLOOKUP(IF(VLOOKUP($A13,'AR factored'!$A$8:$Z$26,T$1,0)=0,0,RANK(VLOOKUP($A13,'AR factored'!$A$8:$Z$26,T$1,0),'AR factored'!T$8:T$26,1)),lookup!$A$2:$B$26,2,0),0)</f>
        <v>0</v>
      </c>
      <c r="U13" s="221">
        <f>IFERROR(VLOOKUP(IF(VLOOKUP($A13,'AR factored'!$A$8:$Z$26,U$1,0)=0,0,RANK(VLOOKUP($A13,'AR factored'!$A$8:$Z$26,U$1,0),'AR factored'!U$8:U$26,1)),lookup!$A$2:$B$26,2,0),0)</f>
        <v>0</v>
      </c>
      <c r="V13" s="222">
        <f>IFERROR(VLOOKUP(IF(VLOOKUP($A13,'AR factored'!$A$8:$Z$26,V$1,0)=0,0,RANK(VLOOKUP($A13,'AR factored'!$A$8:$Z$26,V$1,0),'AR factored'!V$8:V$26,1)),lookup!$A$2:$B$26,2,0),0)</f>
        <v>0</v>
      </c>
      <c r="W13" s="222">
        <f>IFERROR(VLOOKUP(IF(VLOOKUP($A13,'AR factored'!$A$8:$Z$26,W$1,0)=0,0,RANK(VLOOKUP($A13,'AR factored'!$A$8:$Z$26,W$1,0),'AR factored'!W$8:W$26,1)),lookup!$A$2:$B$26,2,0),0)</f>
        <v>0</v>
      </c>
      <c r="X13" s="222">
        <f>IFERROR(VLOOKUP(IF(VLOOKUP($A13,'AR factored'!$A$8:$Z$26,X$1,0)=0,0,RANK(VLOOKUP($A13,'AR factored'!$A$8:$Z$26,X$1,0),'AR factored'!X$8:X$26,1)),lookup!$A$2:$B$26,2,0),0)</f>
        <v>0</v>
      </c>
      <c r="Y13" s="222">
        <f>IFERROR(VLOOKUP(IF(VLOOKUP($A13,'AR factored'!$A$8:$Z$26,Y$1,0)=0,0,RANK(VLOOKUP($A13,'AR factored'!$A$8:$Z$26,Y$1,0),'AR factored'!Y$8:Y$26,1)),lookup!$A$2:$B$26,2,0),0)</f>
        <v>0</v>
      </c>
      <c r="Z13" s="223">
        <f>IFERROR(VLOOKUP(IF(VLOOKUP($A13,'AR factored'!$A$8:$Z$26,Z$1,0)=0,0,RANK(VLOOKUP($A13,'AR factored'!$A$8:$Z$26,Z$1,0),'AR factored'!Z$8:Z$26,1)),lookup!$A$2:$B$26,2,0),0)</f>
        <v>0</v>
      </c>
      <c r="AA13" s="224">
        <f t="shared" si="1"/>
        <v>0</v>
      </c>
      <c r="AB13" s="225">
        <f t="shared" si="2"/>
        <v>0</v>
      </c>
      <c r="AC13" s="226" t="str">
        <f t="shared" si="3"/>
        <v/>
      </c>
      <c r="AD13" s="227">
        <f t="shared" ca="1" si="5"/>
        <v>13</v>
      </c>
      <c r="AE13" s="17"/>
    </row>
    <row r="14" spans="1:37" ht="16.5" thickBot="1" x14ac:dyDescent="0.3">
      <c r="A14" s="47" t="str">
        <f t="shared" si="0"/>
        <v>SarahChaudhri</v>
      </c>
      <c r="B14" s="247" t="s">
        <v>39</v>
      </c>
      <c r="C14" s="248" t="s">
        <v>140</v>
      </c>
      <c r="D14" s="249">
        <f>VLOOKUP(A14,'DB1'!$A:$D,4,0)</f>
        <v>22997</v>
      </c>
      <c r="E14" s="250">
        <f t="shared" ca="1" si="4"/>
        <v>50</v>
      </c>
      <c r="F14" s="228">
        <f>IFERROR(VLOOKUP(IF(VLOOKUP($A14,'AR factored'!$A$8:$Z$26,F$1,0)=0,0,RANK(VLOOKUP($A14,'AR factored'!$A$8:$Z$26,F$1,0),'AR factored'!F$8:F$26,1)),lookup!$A$2:$B$26,2,0),0)</f>
        <v>0</v>
      </c>
      <c r="G14" s="229">
        <f>IFERROR(VLOOKUP(IF(VLOOKUP($A14,'AR factored'!$A$8:$Z$26,G$1,0)=0,0,RANK(VLOOKUP($A14,'AR factored'!$A$8:$Z$26,G$1,0),'AR factored'!G$8:G$26,1)),lookup!$A$2:$B$26,2,0),0)</f>
        <v>0</v>
      </c>
      <c r="H14" s="229">
        <f ca="1">IFERROR(VLOOKUP(IF(VLOOKUP($A14,'AR factored'!$A$8:$Z$26,H$1,0)=0,0,RANK(VLOOKUP($A14,'AR factored'!$A$8:$Z$26,H$1,0),'AR factored'!H$8:H$26,1)),lookup!$A$2:$B$26,2,0),0)</f>
        <v>100</v>
      </c>
      <c r="I14" s="229">
        <f>IFERROR(VLOOKUP(IF(VLOOKUP($A14,'AR factored'!$A$8:$Z$26,I$1,0)=0,0,RANK(VLOOKUP($A14,'AR factored'!$A$8:$Z$26,I$1,0),'AR factored'!I$8:I$26,1)),lookup!$A$2:$B$26,2,0),0)</f>
        <v>0</v>
      </c>
      <c r="J14" s="229">
        <f>IFERROR(VLOOKUP(IF(VLOOKUP($A14,'AR factored'!$A$8:$Z$26,J$1,0)=0,0,RANK(VLOOKUP($A14,'AR factored'!$A$8:$Z$26,J$1,0),'AR factored'!J$8:J$26,1)),lookup!$A$2:$B$26,2,0),0)</f>
        <v>0</v>
      </c>
      <c r="K14" s="229">
        <f>IFERROR(VLOOKUP(IF(VLOOKUP($A14,'AR factored'!$A$8:$Z$26,K$1,0)=0,0,RANK(VLOOKUP($A14,'AR factored'!$A$8:$Z$26,K$1,0),'AR factored'!K$8:K$26,1)),lookup!$A$2:$B$26,2,0),0)</f>
        <v>0</v>
      </c>
      <c r="L14" s="229">
        <f>IFERROR(VLOOKUP(IF(VLOOKUP($A14,'AR factored'!$A$8:$Z$26,L$1,0)=0,0,RANK(VLOOKUP($A14,'AR factored'!$A$8:$Z$26,L$1,0),'AR factored'!L$8:L$26,1)),lookup!$A$2:$B$26,2,0),0)</f>
        <v>0</v>
      </c>
      <c r="M14" s="230">
        <f>IFERROR(VLOOKUP(IF(VLOOKUP($A14,'AR factored'!$A$8:$Z$26,M$1,0)=0,0,RANK(VLOOKUP($A14,'AR factored'!$A$8:$Z$26,M$1,0),'AR factored'!M$8:M$26,1)),lookup!$A$2:$B$26,2,0),0)</f>
        <v>0</v>
      </c>
      <c r="N14" s="231">
        <f>IFERROR(VLOOKUP(IF(VLOOKUP($A14,'AR factored'!$A$8:$Z$26,N$1,0)=0,0,RANK(VLOOKUP($A14,'AR factored'!$A$8:$Z$26,N$1,0),'AR factored'!N$8:N$26,1)),lookup!$A$2:$B$26,2,0),0)</f>
        <v>0</v>
      </c>
      <c r="O14" s="232">
        <f>IFERROR(VLOOKUP(IF(VLOOKUP($A14,'AR factored'!$A$8:$Z$26,O$1,0)=0,0,RANK(VLOOKUP($A14,'AR factored'!$A$8:$Z$26,O$1,0),'AR factored'!O$8:O$26,1)),lookup!$A$2:$B$26,2,0),0)</f>
        <v>0</v>
      </c>
      <c r="P14" s="232">
        <f>IFERROR(VLOOKUP(IF(VLOOKUP($A14,'AR factored'!$A$8:$Z$26,P$1,0)=0,0,RANK(VLOOKUP($A14,'AR factored'!$A$8:$Z$26,P$1,0),'AR factored'!P$8:P$26,1)),lookup!$A$2:$B$26,2,0),0)</f>
        <v>0</v>
      </c>
      <c r="Q14" s="232">
        <f>IFERROR(VLOOKUP(IF(VLOOKUP($A14,'AR factored'!$A$8:$Z$26,Q$1,0)=0,0,RANK(VLOOKUP($A14,'AR factored'!$A$8:$Z$26,Q$1,0),'AR factored'!Q$8:Q$26,1)),lookup!$A$2:$B$26,2,0),0)</f>
        <v>0</v>
      </c>
      <c r="R14" s="232">
        <f ca="1">IFERROR(VLOOKUP(IF(VLOOKUP($A14,'AR factored'!$A$8:$Z$26,R$1,0)=0,0,RANK(VLOOKUP($A14,'AR factored'!$A$8:$Z$26,R$1,0),'AR factored'!R$8:R$26,1)),lookup!$A$2:$B$26,2,0),0)</f>
        <v>100</v>
      </c>
      <c r="S14" s="232">
        <f ca="1">IFERROR(VLOOKUP(IF(VLOOKUP($A14,'AR factored'!$A$8:$Z$26,S$1,0)=0,0,RANK(VLOOKUP($A14,'AR factored'!$A$8:$Z$26,S$1,0),'AR factored'!S$8:S$26,1)),lookup!$A$2:$B$26,2,0),0)</f>
        <v>100</v>
      </c>
      <c r="T14" s="233">
        <f>IFERROR(VLOOKUP(IF(VLOOKUP($A14,'AR factored'!$A$8:$Z$26,T$1,0)=0,0,RANK(VLOOKUP($A14,'AR factored'!$A$8:$Z$26,T$1,0),'AR factored'!T$8:T$26,1)),lookup!$A$2:$B$26,2,0),0)</f>
        <v>0</v>
      </c>
      <c r="U14" s="234">
        <f ca="1">IFERROR(VLOOKUP(IF(VLOOKUP($A14,'AR factored'!$A$8:$Z$26,U$1,0)=0,0,RANK(VLOOKUP($A14,'AR factored'!$A$8:$Z$26,U$1,0),'AR factored'!U$8:U$26,1)),lookup!$A$2:$B$26,2,0),0)</f>
        <v>100</v>
      </c>
      <c r="V14" s="235">
        <f>IFERROR(VLOOKUP(IF(VLOOKUP($A14,'AR factored'!$A$8:$Z$26,V$1,0)=0,0,RANK(VLOOKUP($A14,'AR factored'!$A$8:$Z$26,V$1,0),'AR factored'!V$8:V$26,1)),lookup!$A$2:$B$26,2,0),0)</f>
        <v>0</v>
      </c>
      <c r="W14" s="235">
        <f ca="1">IFERROR(VLOOKUP(IF(VLOOKUP($A14,'AR factored'!$A$8:$Z$26,W$1,0)=0,0,RANK(VLOOKUP($A14,'AR factored'!$A$8:$Z$26,W$1,0),'AR factored'!W$8:W$26,1)),lookup!$A$2:$B$26,2,0),0)</f>
        <v>99</v>
      </c>
      <c r="X14" s="235">
        <f>IFERROR(VLOOKUP(IF(VLOOKUP($A14,'AR factored'!$A$8:$Z$26,X$1,0)=0,0,RANK(VLOOKUP($A14,'AR factored'!$A$8:$Z$26,X$1,0),'AR factored'!X$8:X$26,1)),lookup!$A$2:$B$26,2,0),0)</f>
        <v>0</v>
      </c>
      <c r="Y14" s="235">
        <f ca="1">IFERROR(VLOOKUP(IF(VLOOKUP($A14,'AR factored'!$A$8:$Z$26,Y$1,0)=0,0,RANK(VLOOKUP($A14,'AR factored'!$A$8:$Z$26,Y$1,0),'AR factored'!Y$8:Y$26,1)),lookup!$A$2:$B$26,2,0),0)</f>
        <v>100</v>
      </c>
      <c r="Z14" s="236">
        <f ca="1">IFERROR(VLOOKUP(IF(VLOOKUP($A14,'AR factored'!$A$8:$Z$26,Z$1,0)=0,0,RANK(VLOOKUP($A14,'AR factored'!$A$8:$Z$26,Z$1,0),'AR factored'!Z$8:Z$26,1)),lookup!$A$2:$B$26,2,0),0)</f>
        <v>100</v>
      </c>
      <c r="AA14" s="237">
        <f t="shared" ref="AA14:AA16" ca="1" si="6">SUM(LARGE(F14:Z14,1)+LARGE(F14:Z14,2)+LARGE(F14:Z14,3)+LARGE(F14:Z14,4)+LARGE(F14:Z14,5)+LARGE(F14:Z14,6))</f>
        <v>600</v>
      </c>
      <c r="AB14" s="238">
        <f t="shared" ref="AB14:AB16" ca="1" si="7">COUNTIF(F14:Z14,"&gt;0")</f>
        <v>7</v>
      </c>
      <c r="AC14" s="239" t="str">
        <f t="shared" ref="AC14:AC16" ca="1" si="8">IF(AND(COUNTIF(F14:Z14,"&gt;0")&gt;=6),"Yes","")</f>
        <v>Yes</v>
      </c>
      <c r="AD14" s="240">
        <f t="shared" ca="1" si="5"/>
        <v>1</v>
      </c>
      <c r="AE14" s="260" t="s">
        <v>325</v>
      </c>
    </row>
    <row r="15" spans="1:37" ht="15" x14ac:dyDescent="0.2">
      <c r="A15" s="129" t="str">
        <f t="shared" si="0"/>
        <v>SusanDenham-Smith</v>
      </c>
      <c r="B15" s="67" t="s">
        <v>66</v>
      </c>
      <c r="C15" s="67" t="s">
        <v>38</v>
      </c>
      <c r="D15" s="245">
        <f>VLOOKUP(A15,'DB1'!$A:$D,4,0)</f>
        <v>25081</v>
      </c>
      <c r="E15" s="246">
        <f t="shared" ca="1" si="4"/>
        <v>44</v>
      </c>
      <c r="F15" s="146">
        <f ca="1">IFERROR(VLOOKUP(IF(VLOOKUP($A15,'AR factored'!$A$8:$Z$26,F$1,0)=0,0,RANK(VLOOKUP($A15,'AR factored'!$A$8:$Z$26,F$1,0),'AR factored'!F$8:F$26,1)),lookup!$A$2:$B$26,2,0),0)</f>
        <v>99</v>
      </c>
      <c r="G15" s="146">
        <f>IFERROR(VLOOKUP(IF(VLOOKUP($A15,'AR factored'!$A$8:$Z$26,G$1,0)=0,0,RANK(VLOOKUP($A15,'AR factored'!$A$8:$Z$26,G$1,0),'AR factored'!G$8:G$26,1)),lookup!$A$2:$B$26,2,0),0)</f>
        <v>0</v>
      </c>
      <c r="H15" s="146">
        <f>IFERROR(VLOOKUP(IF(VLOOKUP($A15,'AR factored'!$A$8:$Z$26,H$1,0)=0,0,RANK(VLOOKUP($A15,'AR factored'!$A$8:$Z$26,H$1,0),'AR factored'!H$8:H$26,1)),lookup!$A$2:$B$26,2,0),0)</f>
        <v>0</v>
      </c>
      <c r="I15" s="146">
        <f>IFERROR(VLOOKUP(IF(VLOOKUP($A15,'AR factored'!$A$8:$Z$26,I$1,0)=0,0,RANK(VLOOKUP($A15,'AR factored'!$A$8:$Z$26,I$1,0),'AR factored'!I$8:I$26,1)),lookup!$A$2:$B$26,2,0),0)</f>
        <v>0</v>
      </c>
      <c r="J15" s="146">
        <f>IFERROR(VLOOKUP(IF(VLOOKUP($A15,'AR factored'!$A$8:$Z$26,J$1,0)=0,0,RANK(VLOOKUP($A15,'AR factored'!$A$8:$Z$26,J$1,0),'AR factored'!J$8:J$26,1)),lookup!$A$2:$B$26,2,0),0)</f>
        <v>0</v>
      </c>
      <c r="K15" s="146">
        <f>IFERROR(VLOOKUP(IF(VLOOKUP($A15,'AR factored'!$A$8:$Z$26,K$1,0)=0,0,RANK(VLOOKUP($A15,'AR factored'!$A$8:$Z$26,K$1,0),'AR factored'!K$8:K$26,1)),lookup!$A$2:$B$26,2,0),0)</f>
        <v>0</v>
      </c>
      <c r="L15" s="146">
        <f>IFERROR(VLOOKUP(IF(VLOOKUP($A15,'AR factored'!$A$8:$Z$26,L$1,0)=0,0,RANK(VLOOKUP($A15,'AR factored'!$A$8:$Z$26,L$1,0),'AR factored'!L$8:L$26,1)),lookup!$A$2:$B$26,2,0),0)</f>
        <v>0</v>
      </c>
      <c r="M15" s="147">
        <f>IFERROR(VLOOKUP(IF(VLOOKUP($A15,'AR factored'!$A$8:$Z$26,M$1,0)=0,0,RANK(VLOOKUP($A15,'AR factored'!$A$8:$Z$26,M$1,0),'AR factored'!M$8:M$26,1)),lookup!$A$2:$B$26,2,0),0)</f>
        <v>0</v>
      </c>
      <c r="N15" s="186">
        <f>IFERROR(VLOOKUP(IF(VLOOKUP($A15,'AR factored'!$A$8:$Z$26,N$1,0)=0,0,RANK(VLOOKUP($A15,'AR factored'!$A$8:$Z$26,N$1,0),'AR factored'!N$8:N$26,1)),lookup!$A$2:$B$26,2,0),0)</f>
        <v>0</v>
      </c>
      <c r="O15" s="187">
        <f>IFERROR(VLOOKUP(IF(VLOOKUP($A15,'AR factored'!$A$8:$Z$26,O$1,0)=0,0,RANK(VLOOKUP($A15,'AR factored'!$A$8:$Z$26,O$1,0),'AR factored'!O$8:O$26,1)),lookup!$A$2:$B$26,2,0),0)</f>
        <v>0</v>
      </c>
      <c r="P15" s="187">
        <f>IFERROR(VLOOKUP(IF(VLOOKUP($A15,'AR factored'!$A$8:$Z$26,P$1,0)=0,0,RANK(VLOOKUP($A15,'AR factored'!$A$8:$Z$26,P$1,0),'AR factored'!P$8:P$26,1)),lookup!$A$2:$B$26,2,0),0)</f>
        <v>0</v>
      </c>
      <c r="Q15" s="187">
        <f>IFERROR(VLOOKUP(IF(VLOOKUP($A15,'AR factored'!$A$8:$Z$26,Q$1,0)=0,0,RANK(VLOOKUP($A15,'AR factored'!$A$8:$Z$26,Q$1,0),'AR factored'!Q$8:Q$26,1)),lookup!$A$2:$B$26,2,0),0)</f>
        <v>0</v>
      </c>
      <c r="R15" s="187">
        <f>IFERROR(VLOOKUP(IF(VLOOKUP($A15,'AR factored'!$A$8:$Z$26,R$1,0)=0,0,RANK(VLOOKUP($A15,'AR factored'!$A$8:$Z$26,R$1,0),'AR factored'!R$8:R$26,1)),lookup!$A$2:$B$26,2,0),0)</f>
        <v>0</v>
      </c>
      <c r="S15" s="187">
        <f>IFERROR(VLOOKUP(IF(VLOOKUP($A15,'AR factored'!$A$8:$Z$26,S$1,0)=0,0,RANK(VLOOKUP($A15,'AR factored'!$A$8:$Z$26,S$1,0),'AR factored'!S$8:S$26,1)),lookup!$A$2:$B$26,2,0),0)</f>
        <v>0</v>
      </c>
      <c r="T15" s="188">
        <f>IFERROR(VLOOKUP(IF(VLOOKUP($A15,'AR factored'!$A$8:$Z$26,T$1,0)=0,0,RANK(VLOOKUP($A15,'AR factored'!$A$8:$Z$26,T$1,0),'AR factored'!T$8:T$26,1)),lookup!$A$2:$B$26,2,0),0)</f>
        <v>0</v>
      </c>
      <c r="U15" s="194">
        <f>IFERROR(VLOOKUP(IF(VLOOKUP($A15,'AR factored'!$A$8:$Z$26,U$1,0)=0,0,RANK(VLOOKUP($A15,'AR factored'!$A$8:$Z$26,U$1,0),'AR factored'!U$8:U$26,1)),lookup!$A$2:$B$26,2,0),0)</f>
        <v>0</v>
      </c>
      <c r="V15" s="195">
        <f>IFERROR(VLOOKUP(IF(VLOOKUP($A15,'AR factored'!$A$8:$Z$26,V$1,0)=0,0,RANK(VLOOKUP($A15,'AR factored'!$A$8:$Z$26,V$1,0),'AR factored'!V$8:V$26,1)),lookup!$A$2:$B$26,2,0),0)</f>
        <v>0</v>
      </c>
      <c r="W15" s="195">
        <f>IFERROR(VLOOKUP(IF(VLOOKUP($A15,'AR factored'!$A$8:$Z$26,W$1,0)=0,0,RANK(VLOOKUP($A15,'AR factored'!$A$8:$Z$26,W$1,0),'AR factored'!W$8:W$26,1)),lookup!$A$2:$B$26,2,0),0)</f>
        <v>0</v>
      </c>
      <c r="X15" s="195">
        <f>IFERROR(VLOOKUP(IF(VLOOKUP($A15,'AR factored'!$A$8:$Z$26,X$1,0)=0,0,RANK(VLOOKUP($A15,'AR factored'!$A$8:$Z$26,X$1,0),'AR factored'!X$8:X$26,1)),lookup!$A$2:$B$26,2,0),0)</f>
        <v>0</v>
      </c>
      <c r="Y15" s="195">
        <f>IFERROR(VLOOKUP(IF(VLOOKUP($A15,'AR factored'!$A$8:$Z$26,Y$1,0)=0,0,RANK(VLOOKUP($A15,'AR factored'!$A$8:$Z$26,Y$1,0),'AR factored'!Y$8:Y$26,1)),lookup!$A$2:$B$26,2,0),0)</f>
        <v>0</v>
      </c>
      <c r="Z15" s="196">
        <f>IFERROR(VLOOKUP(IF(VLOOKUP($A15,'AR factored'!$A$8:$Z$26,Z$1,0)=0,0,RANK(VLOOKUP($A15,'AR factored'!$A$8:$Z$26,Z$1,0),'AR factored'!Z$8:Z$26,1)),lookup!$A$2:$B$26,2,0),0)</f>
        <v>0</v>
      </c>
      <c r="AA15" s="202">
        <f t="shared" ca="1" si="6"/>
        <v>99</v>
      </c>
      <c r="AB15" s="2">
        <f t="shared" ca="1" si="7"/>
        <v>1</v>
      </c>
      <c r="AC15" s="66" t="str">
        <f t="shared" ca="1" si="8"/>
        <v/>
      </c>
      <c r="AD15" s="3">
        <f t="shared" ca="1" si="5"/>
        <v>10</v>
      </c>
    </row>
    <row r="16" spans="1:37" ht="15" x14ac:dyDescent="0.2">
      <c r="A16" s="129" t="str">
        <f t="shared" si="0"/>
        <v>SarahEdwards</v>
      </c>
      <c r="B16" s="42" t="s">
        <v>39</v>
      </c>
      <c r="C16" s="42" t="s">
        <v>127</v>
      </c>
      <c r="D16" s="74">
        <f>VLOOKUP(A16,'DB1'!$A:$D,4,0)</f>
        <v>24598</v>
      </c>
      <c r="E16" s="75">
        <f t="shared" ca="1" si="4"/>
        <v>45</v>
      </c>
      <c r="F16" s="90">
        <f ca="1">IFERROR(VLOOKUP(IF(VLOOKUP($A16,'AR factored'!$A$8:$Z$26,F$1,0)=0,0,RANK(VLOOKUP($A16,'AR factored'!$A$8:$Z$26,F$1,0),'AR factored'!F$8:F$26,1)),lookup!$A$2:$B$26,2,0),0)</f>
        <v>100</v>
      </c>
      <c r="G16" s="90">
        <f>IFERROR(VLOOKUP(IF(VLOOKUP($A16,'AR factored'!$A$8:$Z$26,G$1,0)=0,0,RANK(VLOOKUP($A16,'AR factored'!$A$8:$Z$26,G$1,0),'AR factored'!G$8:G$26,1)),lookup!$A$2:$B$26,2,0),0)</f>
        <v>0</v>
      </c>
      <c r="H16" s="90">
        <f>IFERROR(VLOOKUP(IF(VLOOKUP($A16,'AR factored'!$A$8:$Z$26,H$1,0)=0,0,RANK(VLOOKUP($A16,'AR factored'!$A$8:$Z$26,H$1,0),'AR factored'!H$8:H$26,1)),lookup!$A$2:$B$26,2,0),0)</f>
        <v>0</v>
      </c>
      <c r="I16" s="90">
        <f>IFERROR(VLOOKUP(IF(VLOOKUP($A16,'AR factored'!$A$8:$Z$26,I$1,0)=0,0,RANK(VLOOKUP($A16,'AR factored'!$A$8:$Z$26,I$1,0),'AR factored'!I$8:I$26,1)),lookup!$A$2:$B$26,2,0),0)</f>
        <v>0</v>
      </c>
      <c r="J16" s="90">
        <f>IFERROR(VLOOKUP(IF(VLOOKUP($A16,'AR factored'!$A$8:$Z$26,J$1,0)=0,0,RANK(VLOOKUP($A16,'AR factored'!$A$8:$Z$26,J$1,0),'AR factored'!J$8:J$26,1)),lookup!$A$2:$B$26,2,0),0)</f>
        <v>0</v>
      </c>
      <c r="K16" s="90">
        <f>IFERROR(VLOOKUP(IF(VLOOKUP($A16,'AR factored'!$A$8:$Z$26,K$1,0)=0,0,RANK(VLOOKUP($A16,'AR factored'!$A$8:$Z$26,K$1,0),'AR factored'!K$8:K$26,1)),lookup!$A$2:$B$26,2,0),0)</f>
        <v>0</v>
      </c>
      <c r="L16" s="90">
        <f>IFERROR(VLOOKUP(IF(VLOOKUP($A16,'AR factored'!$A$8:$Z$26,L$1,0)=0,0,RANK(VLOOKUP($A16,'AR factored'!$A$8:$Z$26,L$1,0),'AR factored'!L$8:L$26,1)),lookup!$A$2:$B$26,2,0),0)</f>
        <v>0</v>
      </c>
      <c r="M16" s="140">
        <f>IFERROR(VLOOKUP(IF(VLOOKUP($A16,'AR factored'!$A$8:$Z$26,M$1,0)=0,0,RANK(VLOOKUP($A16,'AR factored'!$A$8:$Z$26,M$1,0),'AR factored'!M$8:M$26,1)),lookup!$A$2:$B$26,2,0),0)</f>
        <v>0</v>
      </c>
      <c r="N16" s="189">
        <f>IFERROR(VLOOKUP(IF(VLOOKUP($A16,'AR factored'!$A$8:$Z$26,N$1,0)=0,0,RANK(VLOOKUP($A16,'AR factored'!$A$8:$Z$26,N$1,0),'AR factored'!N$8:N$26,1)),lookup!$A$2:$B$26,2,0),0)</f>
        <v>0</v>
      </c>
      <c r="O16" s="91">
        <f>IFERROR(VLOOKUP(IF(VLOOKUP($A16,'AR factored'!$A$8:$Z$26,O$1,0)=0,0,RANK(VLOOKUP($A16,'AR factored'!$A$8:$Z$26,O$1,0),'AR factored'!O$8:O$26,1)),lookup!$A$2:$B$26,2,0),0)</f>
        <v>0</v>
      </c>
      <c r="P16" s="91">
        <f>IFERROR(VLOOKUP(IF(VLOOKUP($A16,'AR factored'!$A$8:$Z$26,P$1,0)=0,0,RANK(VLOOKUP($A16,'AR factored'!$A$8:$Z$26,P$1,0),'AR factored'!P$8:P$26,1)),lookup!$A$2:$B$26,2,0),0)</f>
        <v>0</v>
      </c>
      <c r="Q16" s="91">
        <f>IFERROR(VLOOKUP(IF(VLOOKUP($A16,'AR factored'!$A$8:$Z$26,Q$1,0)=0,0,RANK(VLOOKUP($A16,'AR factored'!$A$8:$Z$26,Q$1,0),'AR factored'!Q$8:Q$26,1)),lookup!$A$2:$B$26,2,0),0)</f>
        <v>0</v>
      </c>
      <c r="R16" s="91">
        <f>IFERROR(VLOOKUP(IF(VLOOKUP($A16,'AR factored'!$A$8:$Z$26,R$1,0)=0,0,RANK(VLOOKUP($A16,'AR factored'!$A$8:$Z$26,R$1,0),'AR factored'!R$8:R$26,1)),lookup!$A$2:$B$26,2,0),0)</f>
        <v>0</v>
      </c>
      <c r="S16" s="91">
        <f>IFERROR(VLOOKUP(IF(VLOOKUP($A16,'AR factored'!$A$8:$Z$26,S$1,0)=0,0,RANK(VLOOKUP($A16,'AR factored'!$A$8:$Z$26,S$1,0),'AR factored'!S$8:S$26,1)),lookup!$A$2:$B$26,2,0),0)</f>
        <v>0</v>
      </c>
      <c r="T16" s="190">
        <f>IFERROR(VLOOKUP(IF(VLOOKUP($A16,'AR factored'!$A$8:$Z$26,T$1,0)=0,0,RANK(VLOOKUP($A16,'AR factored'!$A$8:$Z$26,T$1,0),'AR factored'!T$8:T$26,1)),lookup!$A$2:$B$26,2,0),0)</f>
        <v>0</v>
      </c>
      <c r="U16" s="197">
        <f>IFERROR(VLOOKUP(IF(VLOOKUP($A16,'AR factored'!$A$8:$Z$26,U$1,0)=0,0,RANK(VLOOKUP($A16,'AR factored'!$A$8:$Z$26,U$1,0),'AR factored'!U$8:U$26,1)),lookup!$A$2:$B$26,2,0),0)</f>
        <v>0</v>
      </c>
      <c r="V16" s="92">
        <f>IFERROR(VLOOKUP(IF(VLOOKUP($A16,'AR factored'!$A$8:$Z$26,V$1,0)=0,0,RANK(VLOOKUP($A16,'AR factored'!$A$8:$Z$26,V$1,0),'AR factored'!V$8:V$26,1)),lookup!$A$2:$B$26,2,0),0)</f>
        <v>0</v>
      </c>
      <c r="W16" s="92">
        <f>IFERROR(VLOOKUP(IF(VLOOKUP($A16,'AR factored'!$A$8:$Z$26,W$1,0)=0,0,RANK(VLOOKUP($A16,'AR factored'!$A$8:$Z$26,W$1,0),'AR factored'!W$8:W$26,1)),lookup!$A$2:$B$26,2,0),0)</f>
        <v>0</v>
      </c>
      <c r="X16" s="92">
        <f>IFERROR(VLOOKUP(IF(VLOOKUP($A16,'AR factored'!$A$8:$Z$26,X$1,0)=0,0,RANK(VLOOKUP($A16,'AR factored'!$A$8:$Z$26,X$1,0),'AR factored'!X$8:X$26,1)),lookup!$A$2:$B$26,2,0),0)</f>
        <v>0</v>
      </c>
      <c r="Y16" s="92">
        <f ca="1">IFERROR(VLOOKUP(IF(VLOOKUP($A16,'AR factored'!$A$8:$Z$26,Y$1,0)=0,0,RANK(VLOOKUP($A16,'AR factored'!$A$8:$Z$26,Y$1,0),'AR factored'!Y$8:Y$26,1)),lookup!$A$2:$B$26,2,0),0)</f>
        <v>97</v>
      </c>
      <c r="Z16" s="198">
        <f>IFERROR(VLOOKUP(IF(VLOOKUP($A16,'AR factored'!$A$8:$Z$26,Z$1,0)=0,0,RANK(VLOOKUP($A16,'AR factored'!$A$8:$Z$26,Z$1,0),'AR factored'!Z$8:Z$26,1)),lookup!$A$2:$B$26,2,0),0)</f>
        <v>0</v>
      </c>
      <c r="AA16" s="137">
        <f t="shared" ca="1" si="6"/>
        <v>197</v>
      </c>
      <c r="AB16" s="65">
        <f t="shared" ca="1" si="7"/>
        <v>2</v>
      </c>
      <c r="AC16" s="48" t="str">
        <f t="shared" ca="1" si="8"/>
        <v/>
      </c>
      <c r="AD16" s="130">
        <f t="shared" ca="1" si="5"/>
        <v>8</v>
      </c>
      <c r="AE16" s="17"/>
    </row>
    <row r="17" spans="1:31" ht="15" x14ac:dyDescent="0.2">
      <c r="A17" s="129" t="str">
        <f t="shared" si="0"/>
        <v>MargaretGrant</v>
      </c>
      <c r="B17" s="42" t="s">
        <v>21</v>
      </c>
      <c r="C17" s="42" t="s">
        <v>27</v>
      </c>
      <c r="D17" s="74">
        <f>VLOOKUP(A17,'DB1'!$A:$D,4,0)</f>
        <v>17456</v>
      </c>
      <c r="E17" s="75">
        <f t="shared" ca="1" si="4"/>
        <v>65</v>
      </c>
      <c r="F17" s="90">
        <f>IFERROR(VLOOKUP(IF(VLOOKUP($A17,'AR factored'!$A$8:$Z$26,F$1,0)=0,0,RANK(VLOOKUP($A17,'AR factored'!$A$8:$Z$26,F$1,0),'AR factored'!F$8:F$26,1)),lookup!$A$2:$B$26,2,0),0)</f>
        <v>0</v>
      </c>
      <c r="G17" s="90">
        <f ca="1">IFERROR(VLOOKUP(IF(VLOOKUP($A17,'AR factored'!$A$8:$Z$26,G$1,0)=0,0,RANK(VLOOKUP($A17,'AR factored'!$A$8:$Z$26,G$1,0),'AR factored'!G$8:G$26,1)),lookup!$A$2:$B$26,2,0),0)</f>
        <v>100</v>
      </c>
      <c r="H17" s="90">
        <f>IFERROR(VLOOKUP(IF(VLOOKUP($A17,'AR factored'!$A$8:$Z$26,H$1,0)=0,0,RANK(VLOOKUP($A17,'AR factored'!$A$8:$Z$26,H$1,0),'AR factored'!H$8:H$26,1)),lookup!$A$2:$B$26,2,0),0)</f>
        <v>0</v>
      </c>
      <c r="I17" s="90">
        <f ca="1">IFERROR(VLOOKUP(IF(VLOOKUP($A17,'AR factored'!$A$8:$Z$26,I$1,0)=0,0,RANK(VLOOKUP($A17,'AR factored'!$A$8:$Z$26,I$1,0),'AR factored'!I$8:I$26,1)),lookup!$A$2:$B$26,2,0),0)</f>
        <v>100</v>
      </c>
      <c r="J17" s="90">
        <f>IFERROR(VLOOKUP(IF(VLOOKUP($A17,'AR factored'!$A$8:$Z$26,J$1,0)=0,0,RANK(VLOOKUP($A17,'AR factored'!$A$8:$Z$26,J$1,0),'AR factored'!J$8:J$26,1)),lookup!$A$2:$B$26,2,0),0)</f>
        <v>0</v>
      </c>
      <c r="K17" s="90">
        <f>IFERROR(VLOOKUP(IF(VLOOKUP($A17,'AR factored'!$A$8:$Z$26,K$1,0)=0,0,RANK(VLOOKUP($A17,'AR factored'!$A$8:$Z$26,K$1,0),'AR factored'!K$8:K$26,1)),lookup!$A$2:$B$26,2,0),0)</f>
        <v>0</v>
      </c>
      <c r="L17" s="90">
        <f ca="1">IFERROR(VLOOKUP(IF(VLOOKUP($A17,'AR factored'!$A$8:$Z$26,L$1,0)=0,0,RANK(VLOOKUP($A17,'AR factored'!$A$8:$Z$26,L$1,0),'AR factored'!L$8:L$26,1)),lookup!$A$2:$B$26,2,0),0)</f>
        <v>100</v>
      </c>
      <c r="M17" s="140">
        <f>IFERROR(VLOOKUP(IF(VLOOKUP($A17,'AR factored'!$A$8:$Z$26,M$1,0)=0,0,RANK(VLOOKUP($A17,'AR factored'!$A$8:$Z$26,M$1,0),'AR factored'!M$8:M$26,1)),lookup!$A$2:$B$26,2,0),0)</f>
        <v>0</v>
      </c>
      <c r="N17" s="189">
        <f>IFERROR(VLOOKUP(IF(VLOOKUP($A17,'AR factored'!$A$8:$Z$26,N$1,0)=0,0,RANK(VLOOKUP($A17,'AR factored'!$A$8:$Z$26,N$1,0),'AR factored'!N$8:N$26,1)),lookup!$A$2:$B$26,2,0),0)</f>
        <v>0</v>
      </c>
      <c r="O17" s="91">
        <f>IFERROR(VLOOKUP(IF(VLOOKUP($A17,'AR factored'!$A$8:$Z$26,O$1,0)=0,0,RANK(VLOOKUP($A17,'AR factored'!$A$8:$Z$26,O$1,0),'AR factored'!O$8:O$26,1)),lookup!$A$2:$B$26,2,0),0)</f>
        <v>0</v>
      </c>
      <c r="P17" s="91">
        <f>IFERROR(VLOOKUP(IF(VLOOKUP($A17,'AR factored'!$A$8:$Z$26,P$1,0)=0,0,RANK(VLOOKUP($A17,'AR factored'!$A$8:$Z$26,P$1,0),'AR factored'!P$8:P$26,1)),lookup!$A$2:$B$26,2,0),0)</f>
        <v>0</v>
      </c>
      <c r="Q17" s="91">
        <f>IFERROR(VLOOKUP(IF(VLOOKUP($A17,'AR factored'!$A$8:$Z$26,Q$1,0)=0,0,RANK(VLOOKUP($A17,'AR factored'!$A$8:$Z$26,Q$1,0),'AR factored'!Q$8:Q$26,1)),lookup!$A$2:$B$26,2,0),0)</f>
        <v>0</v>
      </c>
      <c r="R17" s="91">
        <f>IFERROR(VLOOKUP(IF(VLOOKUP($A17,'AR factored'!$A$8:$Z$26,R$1,0)=0,0,RANK(VLOOKUP($A17,'AR factored'!$A$8:$Z$26,R$1,0),'AR factored'!R$8:R$26,1)),lookup!$A$2:$B$26,2,0),0)</f>
        <v>0</v>
      </c>
      <c r="S17" s="91">
        <f>IFERROR(VLOOKUP(IF(VLOOKUP($A17,'AR factored'!$A$8:$Z$26,S$1,0)=0,0,RANK(VLOOKUP($A17,'AR factored'!$A$8:$Z$26,S$1,0),'AR factored'!S$8:S$26,1)),lookup!$A$2:$B$26,2,0),0)</f>
        <v>0</v>
      </c>
      <c r="T17" s="190">
        <f>IFERROR(VLOOKUP(IF(VLOOKUP($A17,'AR factored'!$A$8:$Z$26,T$1,0)=0,0,RANK(VLOOKUP($A17,'AR factored'!$A$8:$Z$26,T$1,0),'AR factored'!T$8:T$26,1)),lookup!$A$2:$B$26,2,0),0)</f>
        <v>0</v>
      </c>
      <c r="U17" s="197">
        <f>IFERROR(VLOOKUP(IF(VLOOKUP($A17,'AR factored'!$A$8:$Z$26,U$1,0)=0,0,RANK(VLOOKUP($A17,'AR factored'!$A$8:$Z$26,U$1,0),'AR factored'!U$8:U$26,1)),lookup!$A$2:$B$26,2,0),0)</f>
        <v>0</v>
      </c>
      <c r="V17" s="92">
        <f>IFERROR(VLOOKUP(IF(VLOOKUP($A17,'AR factored'!$A$8:$Z$26,V$1,0)=0,0,RANK(VLOOKUP($A17,'AR factored'!$A$8:$Z$26,V$1,0),'AR factored'!V$8:V$26,1)),lookup!$A$2:$B$26,2,0),0)</f>
        <v>0</v>
      </c>
      <c r="W17" s="92">
        <f>IFERROR(VLOOKUP(IF(VLOOKUP($A17,'AR factored'!$A$8:$Z$26,W$1,0)=0,0,RANK(VLOOKUP($A17,'AR factored'!$A$8:$Z$26,W$1,0),'AR factored'!W$8:W$26,1)),lookup!$A$2:$B$26,2,0),0)</f>
        <v>0</v>
      </c>
      <c r="X17" s="92">
        <f>IFERROR(VLOOKUP(IF(VLOOKUP($A17,'AR factored'!$A$8:$Z$26,X$1,0)=0,0,RANK(VLOOKUP($A17,'AR factored'!$A$8:$Z$26,X$1,0),'AR factored'!X$8:X$26,1)),lookup!$A$2:$B$26,2,0),0)</f>
        <v>0</v>
      </c>
      <c r="Y17" s="92">
        <f>IFERROR(VLOOKUP(IF(VLOOKUP($A17,'AR factored'!$A$8:$Z$26,Y$1,0)=0,0,RANK(VLOOKUP($A17,'AR factored'!$A$8:$Z$26,Y$1,0),'AR factored'!Y$8:Y$26,1)),lookup!$A$2:$B$26,2,0),0)</f>
        <v>0</v>
      </c>
      <c r="Z17" s="198">
        <f>IFERROR(VLOOKUP(IF(VLOOKUP($A17,'AR factored'!$A$8:$Z$26,Z$1,0)=0,0,RANK(VLOOKUP($A17,'AR factored'!$A$8:$Z$26,Z$1,0),'AR factored'!Z$8:Z$26,1)),lookup!$A$2:$B$26,2,0),0)</f>
        <v>0</v>
      </c>
      <c r="AA17" s="137">
        <f ca="1">SUM(LARGE(F17:Z17,1)+LARGE(F17:Z17,2)+LARGE(F17:Z17,3)+LARGE(F17:Z17,4)+LARGE(F17:Z17,5)+LARGE(F17:Z17,6))</f>
        <v>300</v>
      </c>
      <c r="AB17" s="65">
        <f ca="1">COUNTIF(F17:Z17,"&gt;0")</f>
        <v>3</v>
      </c>
      <c r="AC17" s="48" t="str">
        <f ca="1">IF(AND(COUNTIF(F17:Z17,"&gt;0")&gt;=6),"Yes","")</f>
        <v/>
      </c>
      <c r="AD17" s="130">
        <f t="shared" ca="1" si="5"/>
        <v>5</v>
      </c>
      <c r="AE17" s="17"/>
    </row>
    <row r="18" spans="1:31" ht="15" x14ac:dyDescent="0.2">
      <c r="A18" s="129" t="str">
        <f t="shared" si="0"/>
        <v>AllisonHall</v>
      </c>
      <c r="B18" s="42" t="s">
        <v>31</v>
      </c>
      <c r="C18" s="42" t="s">
        <v>30</v>
      </c>
      <c r="D18" s="74">
        <f>VLOOKUP(A18,'DB1'!$A:$D,4,0)</f>
        <v>24471</v>
      </c>
      <c r="E18" s="75">
        <f t="shared" ca="1" si="4"/>
        <v>46</v>
      </c>
      <c r="F18" s="90">
        <f>IFERROR(VLOOKUP(IF(VLOOKUP($A18,'AR factored'!$A$8:$Z$26,F$1,0)=0,0,RANK(VLOOKUP($A18,'AR factored'!$A$8:$Z$26,F$1,0),'AR factored'!F$8:F$26,1)),lookup!$A$2:$B$26,2,0),0)</f>
        <v>0</v>
      </c>
      <c r="G18" s="90">
        <f>IFERROR(VLOOKUP(IF(VLOOKUP($A18,'AR factored'!$A$8:$Z$26,G$1,0)=0,0,RANK(VLOOKUP($A18,'AR factored'!$A$8:$Z$26,G$1,0),'AR factored'!G$8:G$26,1)),lookup!$A$2:$B$26,2,0),0)</f>
        <v>0</v>
      </c>
      <c r="H18" s="90">
        <f>IFERROR(VLOOKUP(IF(VLOOKUP($A18,'AR factored'!$A$8:$Z$26,H$1,0)=0,0,RANK(VLOOKUP($A18,'AR factored'!$A$8:$Z$26,H$1,0),'AR factored'!H$8:H$26,1)),lookup!$A$2:$B$26,2,0),0)</f>
        <v>0</v>
      </c>
      <c r="I18" s="90">
        <f>IFERROR(VLOOKUP(IF(VLOOKUP($A18,'AR factored'!$A$8:$Z$26,I$1,0)=0,0,RANK(VLOOKUP($A18,'AR factored'!$A$8:$Z$26,I$1,0),'AR factored'!I$8:I$26,1)),lookup!$A$2:$B$26,2,0),0)</f>
        <v>0</v>
      </c>
      <c r="J18" s="90">
        <f>IFERROR(VLOOKUP(IF(VLOOKUP($A18,'AR factored'!$A$8:$Z$26,J$1,0)=0,0,RANK(VLOOKUP($A18,'AR factored'!$A$8:$Z$26,J$1,0),'AR factored'!J$8:J$26,1)),lookup!$A$2:$B$26,2,0),0)</f>
        <v>0</v>
      </c>
      <c r="K18" s="90">
        <f>IFERROR(VLOOKUP(IF(VLOOKUP($A18,'AR factored'!$A$8:$Z$26,K$1,0)=0,0,RANK(VLOOKUP($A18,'AR factored'!$A$8:$Z$26,K$1,0),'AR factored'!K$8:K$26,1)),lookup!$A$2:$B$26,2,0),0)</f>
        <v>0</v>
      </c>
      <c r="L18" s="90">
        <f>IFERROR(VLOOKUP(IF(VLOOKUP($A18,'AR factored'!$A$8:$Z$26,L$1,0)=0,0,RANK(VLOOKUP($A18,'AR factored'!$A$8:$Z$26,L$1,0),'AR factored'!L$8:L$26,1)),lookup!$A$2:$B$26,2,0),0)</f>
        <v>0</v>
      </c>
      <c r="M18" s="140">
        <f>IFERROR(VLOOKUP(IF(VLOOKUP($A18,'AR factored'!$A$8:$Z$26,M$1,0)=0,0,RANK(VLOOKUP($A18,'AR factored'!$A$8:$Z$26,M$1,0),'AR factored'!M$8:M$26,1)),lookup!$A$2:$B$26,2,0),0)</f>
        <v>0</v>
      </c>
      <c r="N18" s="189">
        <f>IFERROR(VLOOKUP(IF(VLOOKUP($A18,'AR factored'!$A$8:$Z$26,N$1,0)=0,0,RANK(VLOOKUP($A18,'AR factored'!$A$8:$Z$26,N$1,0),'AR factored'!N$8:N$26,1)),lookup!$A$2:$B$26,2,0),0)</f>
        <v>0</v>
      </c>
      <c r="O18" s="91">
        <f>IFERROR(VLOOKUP(IF(VLOOKUP($A18,'AR factored'!$A$8:$Z$26,O$1,0)=0,0,RANK(VLOOKUP($A18,'AR factored'!$A$8:$Z$26,O$1,0),'AR factored'!O$8:O$26,1)),lookup!$A$2:$B$26,2,0),0)</f>
        <v>0</v>
      </c>
      <c r="P18" s="91">
        <f>IFERROR(VLOOKUP(IF(VLOOKUP($A18,'AR factored'!$A$8:$Z$26,P$1,0)=0,0,RANK(VLOOKUP($A18,'AR factored'!$A$8:$Z$26,P$1,0),'AR factored'!P$8:P$26,1)),lookup!$A$2:$B$26,2,0),0)</f>
        <v>0</v>
      </c>
      <c r="Q18" s="91">
        <f>IFERROR(VLOOKUP(IF(VLOOKUP($A18,'AR factored'!$A$8:$Z$26,Q$1,0)=0,0,RANK(VLOOKUP($A18,'AR factored'!$A$8:$Z$26,Q$1,0),'AR factored'!Q$8:Q$26,1)),lookup!$A$2:$B$26,2,0),0)</f>
        <v>0</v>
      </c>
      <c r="R18" s="91">
        <f>IFERROR(VLOOKUP(IF(VLOOKUP($A18,'AR factored'!$A$8:$Z$26,R$1,0)=0,0,RANK(VLOOKUP($A18,'AR factored'!$A$8:$Z$26,R$1,0),'AR factored'!R$8:R$26,1)),lookup!$A$2:$B$26,2,0),0)</f>
        <v>0</v>
      </c>
      <c r="S18" s="91">
        <f>IFERROR(VLOOKUP(IF(VLOOKUP($A18,'AR factored'!$A$8:$Z$26,S$1,0)=0,0,RANK(VLOOKUP($A18,'AR factored'!$A$8:$Z$26,S$1,0),'AR factored'!S$8:S$26,1)),lookup!$A$2:$B$26,2,0),0)</f>
        <v>0</v>
      </c>
      <c r="T18" s="190">
        <f>IFERROR(VLOOKUP(IF(VLOOKUP($A18,'AR factored'!$A$8:$Z$26,T$1,0)=0,0,RANK(VLOOKUP($A18,'AR factored'!$A$8:$Z$26,T$1,0),'AR factored'!T$8:T$26,1)),lookup!$A$2:$B$26,2,0),0)</f>
        <v>0</v>
      </c>
      <c r="U18" s="197">
        <f>IFERROR(VLOOKUP(IF(VLOOKUP($A18,'AR factored'!$A$8:$Z$26,U$1,0)=0,0,RANK(VLOOKUP($A18,'AR factored'!$A$8:$Z$26,U$1,0),'AR factored'!U$8:U$26,1)),lookup!$A$2:$B$26,2,0),0)</f>
        <v>0</v>
      </c>
      <c r="V18" s="92">
        <f>IFERROR(VLOOKUP(IF(VLOOKUP($A18,'AR factored'!$A$8:$Z$26,V$1,0)=0,0,RANK(VLOOKUP($A18,'AR factored'!$A$8:$Z$26,V$1,0),'AR factored'!V$8:V$26,1)),lookup!$A$2:$B$26,2,0),0)</f>
        <v>0</v>
      </c>
      <c r="W18" s="92">
        <f>IFERROR(VLOOKUP(IF(VLOOKUP($A18,'AR factored'!$A$8:$Z$26,W$1,0)=0,0,RANK(VLOOKUP($A18,'AR factored'!$A$8:$Z$26,W$1,0),'AR factored'!W$8:W$26,1)),lookup!$A$2:$B$26,2,0),0)</f>
        <v>0</v>
      </c>
      <c r="X18" s="92">
        <f>IFERROR(VLOOKUP(IF(VLOOKUP($A18,'AR factored'!$A$8:$Z$26,X$1,0)=0,0,RANK(VLOOKUP($A18,'AR factored'!$A$8:$Z$26,X$1,0),'AR factored'!X$8:X$26,1)),lookup!$A$2:$B$26,2,0),0)</f>
        <v>0</v>
      </c>
      <c r="Y18" s="92">
        <f>IFERROR(VLOOKUP(IF(VLOOKUP($A18,'AR factored'!$A$8:$Z$26,Y$1,0)=0,0,RANK(VLOOKUP($A18,'AR factored'!$A$8:$Z$26,Y$1,0),'AR factored'!Y$8:Y$26,1)),lookup!$A$2:$B$26,2,0),0)</f>
        <v>0</v>
      </c>
      <c r="Z18" s="198">
        <f>IFERROR(VLOOKUP(IF(VLOOKUP($A18,'AR factored'!$A$8:$Z$26,Z$1,0)=0,0,RANK(VLOOKUP($A18,'AR factored'!$A$8:$Z$26,Z$1,0),'AR factored'!Z$8:Z$26,1)),lookup!$A$2:$B$26,2,0),0)</f>
        <v>0</v>
      </c>
      <c r="AA18" s="137">
        <f t="shared" ref="AA18:AA30" si="9">SUM(LARGE(F18:Z18,1)+LARGE(F18:Z18,2)+LARGE(F18:Z18,3)+LARGE(F18:Z18,4)+LARGE(F18:Z18,5)+LARGE(F18:Z18,6))</f>
        <v>0</v>
      </c>
      <c r="AB18" s="65">
        <f t="shared" ref="AB18:AB30" si="10">COUNTIF(F18:Z18,"&gt;0")</f>
        <v>0</v>
      </c>
      <c r="AC18" s="48" t="str">
        <f t="shared" ref="AC18:AC30" si="11">IF(AND(COUNTIF(F18:Z18,"&gt;0")&gt;=6),"Yes","")</f>
        <v/>
      </c>
      <c r="AD18" s="130">
        <f t="shared" ca="1" si="5"/>
        <v>13</v>
      </c>
    </row>
    <row r="19" spans="1:31" ht="15" x14ac:dyDescent="0.2">
      <c r="A19" s="129" t="str">
        <f t="shared" si="0"/>
        <v>MargaretHawley</v>
      </c>
      <c r="B19" s="42" t="s">
        <v>21</v>
      </c>
      <c r="C19" s="42" t="s">
        <v>22</v>
      </c>
      <c r="D19" s="74">
        <f>VLOOKUP(A19,'DB1'!$A:$D,4,0)</f>
        <v>20887</v>
      </c>
      <c r="E19" s="75">
        <f t="shared" ca="1" si="4"/>
        <v>55</v>
      </c>
      <c r="F19" s="90">
        <f>IFERROR(VLOOKUP(IF(VLOOKUP($A19,'AR factored'!$A$8:$Z$26,F$1,0)=0,0,RANK(VLOOKUP($A19,'AR factored'!$A$8:$Z$26,F$1,0),'AR factored'!F$8:F$26,1)),lookup!$A$2:$B$26,2,0),0)</f>
        <v>0</v>
      </c>
      <c r="G19" s="90">
        <f>IFERROR(VLOOKUP(IF(VLOOKUP($A19,'AR factored'!$A$8:$Z$26,G$1,0)=0,0,RANK(VLOOKUP($A19,'AR factored'!$A$8:$Z$26,G$1,0),'AR factored'!G$8:G$26,1)),lookup!$A$2:$B$26,2,0),0)</f>
        <v>0</v>
      </c>
      <c r="H19" s="90">
        <f>IFERROR(VLOOKUP(IF(VLOOKUP($A19,'AR factored'!$A$8:$Z$26,H$1,0)=0,0,RANK(VLOOKUP($A19,'AR factored'!$A$8:$Z$26,H$1,0),'AR factored'!H$8:H$26,1)),lookup!$A$2:$B$26,2,0),0)</f>
        <v>0</v>
      </c>
      <c r="I19" s="90">
        <f>IFERROR(VLOOKUP(IF(VLOOKUP($A19,'AR factored'!$A$8:$Z$26,I$1,0)=0,0,RANK(VLOOKUP($A19,'AR factored'!$A$8:$Z$26,I$1,0),'AR factored'!I$8:I$26,1)),lookup!$A$2:$B$26,2,0),0)</f>
        <v>0</v>
      </c>
      <c r="J19" s="90">
        <f>IFERROR(VLOOKUP(IF(VLOOKUP($A19,'AR factored'!$A$8:$Z$26,J$1,0)=0,0,RANK(VLOOKUP($A19,'AR factored'!$A$8:$Z$26,J$1,0),'AR factored'!J$8:J$26,1)),lookup!$A$2:$B$26,2,0),0)</f>
        <v>0</v>
      </c>
      <c r="K19" s="90">
        <f>IFERROR(VLOOKUP(IF(VLOOKUP($A19,'AR factored'!$A$8:$Z$26,K$1,0)=0,0,RANK(VLOOKUP($A19,'AR factored'!$A$8:$Z$26,K$1,0),'AR factored'!K$8:K$26,1)),lookup!$A$2:$B$26,2,0),0)</f>
        <v>0</v>
      </c>
      <c r="L19" s="90">
        <f>IFERROR(VLOOKUP(IF(VLOOKUP($A19,'AR factored'!$A$8:$Z$26,L$1,0)=0,0,RANK(VLOOKUP($A19,'AR factored'!$A$8:$Z$26,L$1,0),'AR factored'!L$8:L$26,1)),lookup!$A$2:$B$26,2,0),0)</f>
        <v>0</v>
      </c>
      <c r="M19" s="140">
        <f>IFERROR(VLOOKUP(IF(VLOOKUP($A19,'AR factored'!$A$8:$Z$26,M$1,0)=0,0,RANK(VLOOKUP($A19,'AR factored'!$A$8:$Z$26,M$1,0),'AR factored'!M$8:M$26,1)),lookup!$A$2:$B$26,2,0),0)</f>
        <v>0</v>
      </c>
      <c r="N19" s="189">
        <f ca="1">IFERROR(VLOOKUP(IF(VLOOKUP($A19,'AR factored'!$A$8:$Z$26,N$1,0)=0,0,RANK(VLOOKUP($A19,'AR factored'!$A$8:$Z$26,N$1,0),'AR factored'!N$8:N$26,1)),lookup!$A$2:$B$26,2,0),0)</f>
        <v>100</v>
      </c>
      <c r="O19" s="91">
        <f>IFERROR(VLOOKUP(IF(VLOOKUP($A19,'AR factored'!$A$8:$Z$26,O$1,0)=0,0,RANK(VLOOKUP($A19,'AR factored'!$A$8:$Z$26,O$1,0),'AR factored'!O$8:O$26,1)),lookup!$A$2:$B$26,2,0),0)</f>
        <v>0</v>
      </c>
      <c r="P19" s="91">
        <f>IFERROR(VLOOKUP(IF(VLOOKUP($A19,'AR factored'!$A$8:$Z$26,P$1,0)=0,0,RANK(VLOOKUP($A19,'AR factored'!$A$8:$Z$26,P$1,0),'AR factored'!P$8:P$26,1)),lookup!$A$2:$B$26,2,0),0)</f>
        <v>0</v>
      </c>
      <c r="Q19" s="91">
        <f>IFERROR(VLOOKUP(IF(VLOOKUP($A19,'AR factored'!$A$8:$Z$26,Q$1,0)=0,0,RANK(VLOOKUP($A19,'AR factored'!$A$8:$Z$26,Q$1,0),'AR factored'!Q$8:Q$26,1)),lookup!$A$2:$B$26,2,0),0)</f>
        <v>0</v>
      </c>
      <c r="R19" s="91">
        <f>IFERROR(VLOOKUP(IF(VLOOKUP($A19,'AR factored'!$A$8:$Z$26,R$1,0)=0,0,RANK(VLOOKUP($A19,'AR factored'!$A$8:$Z$26,R$1,0),'AR factored'!R$8:R$26,1)),lookup!$A$2:$B$26,2,0),0)</f>
        <v>0</v>
      </c>
      <c r="S19" s="91">
        <f>IFERROR(VLOOKUP(IF(VLOOKUP($A19,'AR factored'!$A$8:$Z$26,S$1,0)=0,0,RANK(VLOOKUP($A19,'AR factored'!$A$8:$Z$26,S$1,0),'AR factored'!S$8:S$26,1)),lookup!$A$2:$B$26,2,0),0)</f>
        <v>0</v>
      </c>
      <c r="T19" s="190">
        <f>IFERROR(VLOOKUP(IF(VLOOKUP($A19,'AR factored'!$A$8:$Z$26,T$1,0)=0,0,RANK(VLOOKUP($A19,'AR factored'!$A$8:$Z$26,T$1,0),'AR factored'!T$8:T$26,1)),lookup!$A$2:$B$26,2,0),0)</f>
        <v>0</v>
      </c>
      <c r="U19" s="197">
        <f>IFERROR(VLOOKUP(IF(VLOOKUP($A19,'AR factored'!$A$8:$Z$26,U$1,0)=0,0,RANK(VLOOKUP($A19,'AR factored'!$A$8:$Z$26,U$1,0),'AR factored'!U$8:U$26,1)),lookup!$A$2:$B$26,2,0),0)</f>
        <v>0</v>
      </c>
      <c r="V19" s="92">
        <f>IFERROR(VLOOKUP(IF(VLOOKUP($A19,'AR factored'!$A$8:$Z$26,V$1,0)=0,0,RANK(VLOOKUP($A19,'AR factored'!$A$8:$Z$26,V$1,0),'AR factored'!V$8:V$26,1)),lookup!$A$2:$B$26,2,0),0)</f>
        <v>0</v>
      </c>
      <c r="W19" s="92">
        <f ca="1">IFERROR(VLOOKUP(IF(VLOOKUP($A19,'AR factored'!$A$8:$Z$26,W$1,0)=0,0,RANK(VLOOKUP($A19,'AR factored'!$A$8:$Z$26,W$1,0),'AR factored'!W$8:W$26,1)),lookup!$A$2:$B$26,2,0),0)</f>
        <v>100</v>
      </c>
      <c r="X19" s="92">
        <f ca="1">IFERROR(VLOOKUP(IF(VLOOKUP($A19,'AR factored'!$A$8:$Z$26,X$1,0)=0,0,RANK(VLOOKUP($A19,'AR factored'!$A$8:$Z$26,X$1,0),'AR factored'!X$8:X$26,1)),lookup!$A$2:$B$26,2,0),0)</f>
        <v>100</v>
      </c>
      <c r="Y19" s="92">
        <f>IFERROR(VLOOKUP(IF(VLOOKUP($A19,'AR factored'!$A$8:$Z$26,Y$1,0)=0,0,RANK(VLOOKUP($A19,'AR factored'!$A$8:$Z$26,Y$1,0),'AR factored'!Y$8:Y$26,1)),lookup!$A$2:$B$26,2,0),0)</f>
        <v>0</v>
      </c>
      <c r="Z19" s="198">
        <f>IFERROR(VLOOKUP(IF(VLOOKUP($A19,'AR factored'!$A$8:$Z$26,Z$1,0)=0,0,RANK(VLOOKUP($A19,'AR factored'!$A$8:$Z$26,Z$1,0),'AR factored'!Z$8:Z$26,1)),lookup!$A$2:$B$26,2,0),0)</f>
        <v>0</v>
      </c>
      <c r="AA19" s="137">
        <f t="shared" ca="1" si="9"/>
        <v>300</v>
      </c>
      <c r="AB19" s="65">
        <f t="shared" ca="1" si="10"/>
        <v>3</v>
      </c>
      <c r="AC19" s="48" t="str">
        <f t="shared" ca="1" si="11"/>
        <v/>
      </c>
      <c r="AD19" s="130">
        <f t="shared" ca="1" si="5"/>
        <v>5</v>
      </c>
    </row>
    <row r="20" spans="1:31" ht="15" x14ac:dyDescent="0.2">
      <c r="A20" s="129" t="str">
        <f t="shared" si="0"/>
        <v>GillianKidd</v>
      </c>
      <c r="B20" s="42" t="s">
        <v>36</v>
      </c>
      <c r="C20" s="42" t="s">
        <v>37</v>
      </c>
      <c r="D20" s="74">
        <f>VLOOKUP(A20,'DB1'!$A:$D,4,0)</f>
        <v>22225</v>
      </c>
      <c r="E20" s="75">
        <f t="shared" ca="1" si="4"/>
        <v>52</v>
      </c>
      <c r="F20" s="90">
        <f>IFERROR(VLOOKUP(IF(VLOOKUP($A20,'AR factored'!$A$8:$Z$26,F$1,0)=0,0,RANK(VLOOKUP($A20,'AR factored'!$A$8:$Z$26,F$1,0),'AR factored'!F$8:F$26,1)),lookup!$A$2:$B$26,2,0),0)</f>
        <v>0</v>
      </c>
      <c r="G20" s="90">
        <f>IFERROR(VLOOKUP(IF(VLOOKUP($A20,'AR factored'!$A$8:$Z$26,G$1,0)=0,0,RANK(VLOOKUP($A20,'AR factored'!$A$8:$Z$26,G$1,0),'AR factored'!G$8:G$26,1)),lookup!$A$2:$B$26,2,0),0)</f>
        <v>0</v>
      </c>
      <c r="H20" s="90">
        <f>IFERROR(VLOOKUP(IF(VLOOKUP($A20,'AR factored'!$A$8:$Z$26,H$1,0)=0,0,RANK(VLOOKUP($A20,'AR factored'!$A$8:$Z$26,H$1,0),'AR factored'!H$8:H$26,1)),lookup!$A$2:$B$26,2,0),0)</f>
        <v>0</v>
      </c>
      <c r="I20" s="90">
        <f>IFERROR(VLOOKUP(IF(VLOOKUP($A20,'AR factored'!$A$8:$Z$26,I$1,0)=0,0,RANK(VLOOKUP($A20,'AR factored'!$A$8:$Z$26,I$1,0),'AR factored'!I$8:I$26,1)),lookup!$A$2:$B$26,2,0),0)</f>
        <v>0</v>
      </c>
      <c r="J20" s="90">
        <f>IFERROR(VLOOKUP(IF(VLOOKUP($A20,'AR factored'!$A$8:$Z$26,J$1,0)=0,0,RANK(VLOOKUP($A20,'AR factored'!$A$8:$Z$26,J$1,0),'AR factored'!J$8:J$26,1)),lookup!$A$2:$B$26,2,0),0)</f>
        <v>0</v>
      </c>
      <c r="K20" s="90">
        <f>IFERROR(VLOOKUP(IF(VLOOKUP($A20,'AR factored'!$A$8:$Z$26,K$1,0)=0,0,RANK(VLOOKUP($A20,'AR factored'!$A$8:$Z$26,K$1,0),'AR factored'!K$8:K$26,1)),lookup!$A$2:$B$26,2,0),0)</f>
        <v>0</v>
      </c>
      <c r="L20" s="90">
        <f>IFERROR(VLOOKUP(IF(VLOOKUP($A20,'AR factored'!$A$8:$Z$26,L$1,0)=0,0,RANK(VLOOKUP($A20,'AR factored'!$A$8:$Z$26,L$1,0),'AR factored'!L$8:L$26,1)),lookup!$A$2:$B$26,2,0),0)</f>
        <v>0</v>
      </c>
      <c r="M20" s="140">
        <f>IFERROR(VLOOKUP(IF(VLOOKUP($A20,'AR factored'!$A$8:$Z$26,M$1,0)=0,0,RANK(VLOOKUP($A20,'AR factored'!$A$8:$Z$26,M$1,0),'AR factored'!M$8:M$26,1)),lookup!$A$2:$B$26,2,0),0)</f>
        <v>0</v>
      </c>
      <c r="N20" s="189">
        <f>IFERROR(VLOOKUP(IF(VLOOKUP($A20,'AR factored'!$A$8:$Z$26,N$1,0)=0,0,RANK(VLOOKUP($A20,'AR factored'!$A$8:$Z$26,N$1,0),'AR factored'!N$8:N$26,1)),lookup!$A$2:$B$26,2,0),0)</f>
        <v>0</v>
      </c>
      <c r="O20" s="91">
        <f>IFERROR(VLOOKUP(IF(VLOOKUP($A20,'AR factored'!$A$8:$Z$26,O$1,0)=0,0,RANK(VLOOKUP($A20,'AR factored'!$A$8:$Z$26,O$1,0),'AR factored'!O$8:O$26,1)),lookup!$A$2:$B$26,2,0),0)</f>
        <v>0</v>
      </c>
      <c r="P20" s="91">
        <f>IFERROR(VLOOKUP(IF(VLOOKUP($A20,'AR factored'!$A$8:$Z$26,P$1,0)=0,0,RANK(VLOOKUP($A20,'AR factored'!$A$8:$Z$26,P$1,0),'AR factored'!P$8:P$26,1)),lookup!$A$2:$B$26,2,0),0)</f>
        <v>0</v>
      </c>
      <c r="Q20" s="91">
        <f>IFERROR(VLOOKUP(IF(VLOOKUP($A20,'AR factored'!$A$8:$Z$26,Q$1,0)=0,0,RANK(VLOOKUP($A20,'AR factored'!$A$8:$Z$26,Q$1,0),'AR factored'!Q$8:Q$26,1)),lookup!$A$2:$B$26,2,0),0)</f>
        <v>0</v>
      </c>
      <c r="R20" s="91">
        <f>IFERROR(VLOOKUP(IF(VLOOKUP($A20,'AR factored'!$A$8:$Z$26,R$1,0)=0,0,RANK(VLOOKUP($A20,'AR factored'!$A$8:$Z$26,R$1,0),'AR factored'!R$8:R$26,1)),lookup!$A$2:$B$26,2,0),0)</f>
        <v>0</v>
      </c>
      <c r="S20" s="91">
        <f>IFERROR(VLOOKUP(IF(VLOOKUP($A20,'AR factored'!$A$8:$Z$26,S$1,0)=0,0,RANK(VLOOKUP($A20,'AR factored'!$A$8:$Z$26,S$1,0),'AR factored'!S$8:S$26,1)),lookup!$A$2:$B$26,2,0),0)</f>
        <v>0</v>
      </c>
      <c r="T20" s="190">
        <f>IFERROR(VLOOKUP(IF(VLOOKUP($A20,'AR factored'!$A$8:$Z$26,T$1,0)=0,0,RANK(VLOOKUP($A20,'AR factored'!$A$8:$Z$26,T$1,0),'AR factored'!T$8:T$26,1)),lookup!$A$2:$B$26,2,0),0)</f>
        <v>0</v>
      </c>
      <c r="U20" s="197">
        <f>IFERROR(VLOOKUP(IF(VLOOKUP($A20,'AR factored'!$A$8:$Z$26,U$1,0)=0,0,RANK(VLOOKUP($A20,'AR factored'!$A$8:$Z$26,U$1,0),'AR factored'!U$8:U$26,1)),lookup!$A$2:$B$26,2,0),0)</f>
        <v>0</v>
      </c>
      <c r="V20" s="92">
        <f>IFERROR(VLOOKUP(IF(VLOOKUP($A20,'AR factored'!$A$8:$Z$26,V$1,0)=0,0,RANK(VLOOKUP($A20,'AR factored'!$A$8:$Z$26,V$1,0),'AR factored'!V$8:V$26,1)),lookup!$A$2:$B$26,2,0),0)</f>
        <v>0</v>
      </c>
      <c r="W20" s="92">
        <f>IFERROR(VLOOKUP(IF(VLOOKUP($A20,'AR factored'!$A$8:$Z$26,W$1,0)=0,0,RANK(VLOOKUP($A20,'AR factored'!$A$8:$Z$26,W$1,0),'AR factored'!W$8:W$26,1)),lookup!$A$2:$B$26,2,0),0)</f>
        <v>0</v>
      </c>
      <c r="X20" s="92">
        <f ca="1">IFERROR(VLOOKUP(IF(VLOOKUP($A20,'AR factored'!$A$8:$Z$26,X$1,0)=0,0,RANK(VLOOKUP($A20,'AR factored'!$A$8:$Z$26,X$1,0),'AR factored'!X$8:X$26,1)),lookup!$A$2:$B$26,2,0),0)</f>
        <v>99</v>
      </c>
      <c r="Y20" s="92">
        <f>IFERROR(VLOOKUP(IF(VLOOKUP($A20,'AR factored'!$A$8:$Z$26,Y$1,0)=0,0,RANK(VLOOKUP($A20,'AR factored'!$A$8:$Z$26,Y$1,0),'AR factored'!Y$8:Y$26,1)),lookup!$A$2:$B$26,2,0),0)</f>
        <v>0</v>
      </c>
      <c r="Z20" s="198">
        <f>IFERROR(VLOOKUP(IF(VLOOKUP($A20,'AR factored'!$A$8:$Z$26,Z$1,0)=0,0,RANK(VLOOKUP($A20,'AR factored'!$A$8:$Z$26,Z$1,0),'AR factored'!Z$8:Z$26,1)),lookup!$A$2:$B$26,2,0),0)</f>
        <v>0</v>
      </c>
      <c r="AA20" s="137">
        <f t="shared" ca="1" si="9"/>
        <v>99</v>
      </c>
      <c r="AB20" s="65">
        <f t="shared" ca="1" si="10"/>
        <v>1</v>
      </c>
      <c r="AC20" s="48" t="str">
        <f t="shared" ca="1" si="11"/>
        <v/>
      </c>
      <c r="AD20" s="130">
        <f t="shared" ca="1" si="5"/>
        <v>10</v>
      </c>
    </row>
    <row r="21" spans="1:31" ht="15" x14ac:dyDescent="0.2">
      <c r="A21" s="129" t="str">
        <f t="shared" si="0"/>
        <v>EmilyMason</v>
      </c>
      <c r="B21" s="42" t="s">
        <v>132</v>
      </c>
      <c r="C21" s="42" t="s">
        <v>133</v>
      </c>
      <c r="D21" s="74">
        <f>VLOOKUP(A21,'DB1'!$A:$D,4,0)</f>
        <v>24801</v>
      </c>
      <c r="E21" s="75">
        <f t="shared" ca="1" si="4"/>
        <v>45</v>
      </c>
      <c r="F21" s="90">
        <f>IFERROR(VLOOKUP(IF(VLOOKUP($A21,'AR factored'!$A$8:$Z$26,F$1,0)=0,0,RANK(VLOOKUP($A21,'AR factored'!$A$8:$Z$26,F$1,0),'AR factored'!F$8:F$26,1)),lookup!$A$2:$B$26,2,0),0)</f>
        <v>0</v>
      </c>
      <c r="G21" s="90">
        <f>IFERROR(VLOOKUP(IF(VLOOKUP($A21,'AR factored'!$A$8:$Z$26,G$1,0)=0,0,RANK(VLOOKUP($A21,'AR factored'!$A$8:$Z$26,G$1,0),'AR factored'!G$8:G$26,1)),lookup!$A$2:$B$26,2,0),0)</f>
        <v>0</v>
      </c>
      <c r="H21" s="90">
        <f>IFERROR(VLOOKUP(IF(VLOOKUP($A21,'AR factored'!$A$8:$Z$26,H$1,0)=0,0,RANK(VLOOKUP($A21,'AR factored'!$A$8:$Z$26,H$1,0),'AR factored'!H$8:H$26,1)),lookup!$A$2:$B$26,2,0),0)</f>
        <v>0</v>
      </c>
      <c r="I21" s="90">
        <f ca="1">IFERROR(VLOOKUP(IF(VLOOKUP($A21,'AR factored'!$A$8:$Z$26,I$1,0)=0,0,RANK(VLOOKUP($A21,'AR factored'!$A$8:$Z$26,I$1,0),'AR factored'!I$8:I$26,1)),lookup!$A$2:$B$26,2,0),0)</f>
        <v>98</v>
      </c>
      <c r="J21" s="90">
        <f>IFERROR(VLOOKUP(IF(VLOOKUP($A21,'AR factored'!$A$8:$Z$26,J$1,0)=0,0,RANK(VLOOKUP($A21,'AR factored'!$A$8:$Z$26,J$1,0),'AR factored'!J$8:J$26,1)),lookup!$A$2:$B$26,2,0),0)</f>
        <v>0</v>
      </c>
      <c r="K21" s="90">
        <f>IFERROR(VLOOKUP(IF(VLOOKUP($A21,'AR factored'!$A$8:$Z$26,K$1,0)=0,0,RANK(VLOOKUP($A21,'AR factored'!$A$8:$Z$26,K$1,0),'AR factored'!K$8:K$26,1)),lookup!$A$2:$B$26,2,0),0)</f>
        <v>0</v>
      </c>
      <c r="L21" s="90">
        <f>IFERROR(VLOOKUP(IF(VLOOKUP($A21,'AR factored'!$A$8:$Z$26,L$1,0)=0,0,RANK(VLOOKUP($A21,'AR factored'!$A$8:$Z$26,L$1,0),'AR factored'!L$8:L$26,1)),lookup!$A$2:$B$26,2,0),0)</f>
        <v>0</v>
      </c>
      <c r="M21" s="140">
        <f>IFERROR(VLOOKUP(IF(VLOOKUP($A21,'AR factored'!$A$8:$Z$26,M$1,0)=0,0,RANK(VLOOKUP($A21,'AR factored'!$A$8:$Z$26,M$1,0),'AR factored'!M$8:M$26,1)),lookup!$A$2:$B$26,2,0),0)</f>
        <v>0</v>
      </c>
      <c r="N21" s="189">
        <f>IFERROR(VLOOKUP(IF(VLOOKUP($A21,'AR factored'!$A$8:$Z$26,N$1,0)=0,0,RANK(VLOOKUP($A21,'AR factored'!$A$8:$Z$26,N$1,0),'AR factored'!N$8:N$26,1)),lookup!$A$2:$B$26,2,0),0)</f>
        <v>0</v>
      </c>
      <c r="O21" s="91">
        <f>IFERROR(VLOOKUP(IF(VLOOKUP($A21,'AR factored'!$A$8:$Z$26,O$1,0)=0,0,RANK(VLOOKUP($A21,'AR factored'!$A$8:$Z$26,O$1,0),'AR factored'!O$8:O$26,1)),lookup!$A$2:$B$26,2,0),0)</f>
        <v>0</v>
      </c>
      <c r="P21" s="91">
        <f>IFERROR(VLOOKUP(IF(VLOOKUP($A21,'AR factored'!$A$8:$Z$26,P$1,0)=0,0,RANK(VLOOKUP($A21,'AR factored'!$A$8:$Z$26,P$1,0),'AR factored'!P$8:P$26,1)),lookup!$A$2:$B$26,2,0),0)</f>
        <v>0</v>
      </c>
      <c r="Q21" s="91">
        <f>IFERROR(VLOOKUP(IF(VLOOKUP($A21,'AR factored'!$A$8:$Z$26,Q$1,0)=0,0,RANK(VLOOKUP($A21,'AR factored'!$A$8:$Z$26,Q$1,0),'AR factored'!Q$8:Q$26,1)),lookup!$A$2:$B$26,2,0),0)</f>
        <v>0</v>
      </c>
      <c r="R21" s="91">
        <f>IFERROR(VLOOKUP(IF(VLOOKUP($A21,'AR factored'!$A$8:$Z$26,R$1,0)=0,0,RANK(VLOOKUP($A21,'AR factored'!$A$8:$Z$26,R$1,0),'AR factored'!R$8:R$26,1)),lookup!$A$2:$B$26,2,0),0)</f>
        <v>0</v>
      </c>
      <c r="S21" s="91">
        <f>IFERROR(VLOOKUP(IF(VLOOKUP($A21,'AR factored'!$A$8:$Z$26,S$1,0)=0,0,RANK(VLOOKUP($A21,'AR factored'!$A$8:$Z$26,S$1,0),'AR factored'!S$8:S$26,1)),lookup!$A$2:$B$26,2,0),0)</f>
        <v>0</v>
      </c>
      <c r="T21" s="190">
        <f>IFERROR(VLOOKUP(IF(VLOOKUP($A21,'AR factored'!$A$8:$Z$26,T$1,0)=0,0,RANK(VLOOKUP($A21,'AR factored'!$A$8:$Z$26,T$1,0),'AR factored'!T$8:T$26,1)),lookup!$A$2:$B$26,2,0),0)</f>
        <v>0</v>
      </c>
      <c r="U21" s="197">
        <f>IFERROR(VLOOKUP(IF(VLOOKUP($A21,'AR factored'!$A$8:$Z$26,U$1,0)=0,0,RANK(VLOOKUP($A21,'AR factored'!$A$8:$Z$26,U$1,0),'AR factored'!U$8:U$26,1)),lookup!$A$2:$B$26,2,0),0)</f>
        <v>0</v>
      </c>
      <c r="V21" s="92">
        <f>IFERROR(VLOOKUP(IF(VLOOKUP($A21,'AR factored'!$A$8:$Z$26,V$1,0)=0,0,RANK(VLOOKUP($A21,'AR factored'!$A$8:$Z$26,V$1,0),'AR factored'!V$8:V$26,1)),lookup!$A$2:$B$26,2,0),0)</f>
        <v>0</v>
      </c>
      <c r="W21" s="92">
        <f>IFERROR(VLOOKUP(IF(VLOOKUP($A21,'AR factored'!$A$8:$Z$26,W$1,0)=0,0,RANK(VLOOKUP($A21,'AR factored'!$A$8:$Z$26,W$1,0),'AR factored'!W$8:W$26,1)),lookup!$A$2:$B$26,2,0),0)</f>
        <v>0</v>
      </c>
      <c r="X21" s="92">
        <f>IFERROR(VLOOKUP(IF(VLOOKUP($A21,'AR factored'!$A$8:$Z$26,X$1,0)=0,0,RANK(VLOOKUP($A21,'AR factored'!$A$8:$Z$26,X$1,0),'AR factored'!X$8:X$26,1)),lookup!$A$2:$B$26,2,0),0)</f>
        <v>0</v>
      </c>
      <c r="Y21" s="92">
        <f>IFERROR(VLOOKUP(IF(VLOOKUP($A21,'AR factored'!$A$8:$Z$26,Y$1,0)=0,0,RANK(VLOOKUP($A21,'AR factored'!$A$8:$Z$26,Y$1,0),'AR factored'!Y$8:Y$26,1)),lookup!$A$2:$B$26,2,0),0)</f>
        <v>0</v>
      </c>
      <c r="Z21" s="198">
        <f>IFERROR(VLOOKUP(IF(VLOOKUP($A21,'AR factored'!$A$8:$Z$26,Z$1,0)=0,0,RANK(VLOOKUP($A21,'AR factored'!$A$8:$Z$26,Z$1,0),'AR factored'!Z$8:Z$26,1)),lookup!$A$2:$B$26,2,0),0)</f>
        <v>0</v>
      </c>
      <c r="AA21" s="137">
        <f t="shared" ca="1" si="9"/>
        <v>98</v>
      </c>
      <c r="AB21" s="65">
        <f t="shared" ca="1" si="10"/>
        <v>1</v>
      </c>
      <c r="AC21" s="48" t="str">
        <f t="shared" ca="1" si="11"/>
        <v/>
      </c>
      <c r="AD21" s="130">
        <f t="shared" ca="1" si="5"/>
        <v>12</v>
      </c>
    </row>
    <row r="22" spans="1:31" ht="15" x14ac:dyDescent="0.2">
      <c r="A22" s="129" t="str">
        <f t="shared" si="0"/>
        <v>SusanMcAvoy</v>
      </c>
      <c r="B22" s="42" t="s">
        <v>66</v>
      </c>
      <c r="C22" s="42" t="s">
        <v>134</v>
      </c>
      <c r="D22" s="74">
        <f>VLOOKUP(A22,'DB1'!$A:$D,4,0)</f>
        <v>22083</v>
      </c>
      <c r="E22" s="75">
        <f t="shared" ca="1" si="4"/>
        <v>52</v>
      </c>
      <c r="F22" s="90">
        <f>IFERROR(VLOOKUP(IF(VLOOKUP($A22,'AR factored'!$A$8:$Z$26,F$1,0)=0,0,RANK(VLOOKUP($A22,'AR factored'!$A$8:$Z$26,F$1,0),'AR factored'!F$8:F$26,1)),lookup!$A$2:$B$26,2,0),0)</f>
        <v>0</v>
      </c>
      <c r="G22" s="90">
        <f>IFERROR(VLOOKUP(IF(VLOOKUP($A22,'AR factored'!$A$8:$Z$26,G$1,0)=0,0,RANK(VLOOKUP($A22,'AR factored'!$A$8:$Z$26,G$1,0),'AR factored'!G$8:G$26,1)),lookup!$A$2:$B$26,2,0),0)</f>
        <v>0</v>
      </c>
      <c r="H22" s="90">
        <f>IFERROR(VLOOKUP(IF(VLOOKUP($A22,'AR factored'!$A$8:$Z$26,H$1,0)=0,0,RANK(VLOOKUP($A22,'AR factored'!$A$8:$Z$26,H$1,0),'AR factored'!H$8:H$26,1)),lookup!$A$2:$B$26,2,0),0)</f>
        <v>0</v>
      </c>
      <c r="I22" s="90">
        <f>IFERROR(VLOOKUP(IF(VLOOKUP($A22,'AR factored'!$A$8:$Z$26,I$1,0)=0,0,RANK(VLOOKUP($A22,'AR factored'!$A$8:$Z$26,I$1,0),'AR factored'!I$8:I$26,1)),lookup!$A$2:$B$26,2,0),0)</f>
        <v>0</v>
      </c>
      <c r="J22" s="90">
        <f>IFERROR(VLOOKUP(IF(VLOOKUP($A22,'AR factored'!$A$8:$Z$26,J$1,0)=0,0,RANK(VLOOKUP($A22,'AR factored'!$A$8:$Z$26,J$1,0),'AR factored'!J$8:J$26,1)),lookup!$A$2:$B$26,2,0),0)</f>
        <v>0</v>
      </c>
      <c r="K22" s="90">
        <f>IFERROR(VLOOKUP(IF(VLOOKUP($A22,'AR factored'!$A$8:$Z$26,K$1,0)=0,0,RANK(VLOOKUP($A22,'AR factored'!$A$8:$Z$26,K$1,0),'AR factored'!K$8:K$26,1)),lookup!$A$2:$B$26,2,0),0)</f>
        <v>0</v>
      </c>
      <c r="L22" s="90">
        <f>IFERROR(VLOOKUP(IF(VLOOKUP($A22,'AR factored'!$A$8:$Z$26,L$1,0)=0,0,RANK(VLOOKUP($A22,'AR factored'!$A$8:$Z$26,L$1,0),'AR factored'!L$8:L$26,1)),lookup!$A$2:$B$26,2,0),0)</f>
        <v>0</v>
      </c>
      <c r="M22" s="140">
        <f>IFERROR(VLOOKUP(IF(VLOOKUP($A22,'AR factored'!$A$8:$Z$26,M$1,0)=0,0,RANK(VLOOKUP($A22,'AR factored'!$A$8:$Z$26,M$1,0),'AR factored'!M$8:M$26,1)),lookup!$A$2:$B$26,2,0),0)</f>
        <v>0</v>
      </c>
      <c r="N22" s="189">
        <f>IFERROR(VLOOKUP(IF(VLOOKUP($A22,'AR factored'!$A$8:$Z$26,N$1,0)=0,0,RANK(VLOOKUP($A22,'AR factored'!$A$8:$Z$26,N$1,0),'AR factored'!N$8:N$26,1)),lookup!$A$2:$B$26,2,0),0)</f>
        <v>0</v>
      </c>
      <c r="O22" s="91">
        <f>IFERROR(VLOOKUP(IF(VLOOKUP($A22,'AR factored'!$A$8:$Z$26,O$1,0)=0,0,RANK(VLOOKUP($A22,'AR factored'!$A$8:$Z$26,O$1,0),'AR factored'!O$8:O$26,1)),lookup!$A$2:$B$26,2,0),0)</f>
        <v>0</v>
      </c>
      <c r="P22" s="91">
        <f>IFERROR(VLOOKUP(IF(VLOOKUP($A22,'AR factored'!$A$8:$Z$26,P$1,0)=0,0,RANK(VLOOKUP($A22,'AR factored'!$A$8:$Z$26,P$1,0),'AR factored'!P$8:P$26,1)),lookup!$A$2:$B$26,2,0),0)</f>
        <v>0</v>
      </c>
      <c r="Q22" s="91">
        <f>IFERROR(VLOOKUP(IF(VLOOKUP($A22,'AR factored'!$A$8:$Z$26,Q$1,0)=0,0,RANK(VLOOKUP($A22,'AR factored'!$A$8:$Z$26,Q$1,0),'AR factored'!Q$8:Q$26,1)),lookup!$A$2:$B$26,2,0),0)</f>
        <v>0</v>
      </c>
      <c r="R22" s="91">
        <f>IFERROR(VLOOKUP(IF(VLOOKUP($A22,'AR factored'!$A$8:$Z$26,R$1,0)=0,0,RANK(VLOOKUP($A22,'AR factored'!$A$8:$Z$26,R$1,0),'AR factored'!R$8:R$26,1)),lookup!$A$2:$B$26,2,0),0)</f>
        <v>0</v>
      </c>
      <c r="S22" s="91">
        <f>IFERROR(VLOOKUP(IF(VLOOKUP($A22,'AR factored'!$A$8:$Z$26,S$1,0)=0,0,RANK(VLOOKUP($A22,'AR factored'!$A$8:$Z$26,S$1,0),'AR factored'!S$8:S$26,1)),lookup!$A$2:$B$26,2,0),0)</f>
        <v>0</v>
      </c>
      <c r="T22" s="190">
        <f>IFERROR(VLOOKUP(IF(VLOOKUP($A22,'AR factored'!$A$8:$Z$26,T$1,0)=0,0,RANK(VLOOKUP($A22,'AR factored'!$A$8:$Z$26,T$1,0),'AR factored'!T$8:T$26,1)),lookup!$A$2:$B$26,2,0),0)</f>
        <v>0</v>
      </c>
      <c r="U22" s="197">
        <f>IFERROR(VLOOKUP(IF(VLOOKUP($A22,'AR factored'!$A$8:$Z$26,U$1,0)=0,0,RANK(VLOOKUP($A22,'AR factored'!$A$8:$Z$26,U$1,0),'AR factored'!U$8:U$26,1)),lookup!$A$2:$B$26,2,0),0)</f>
        <v>0</v>
      </c>
      <c r="V22" s="92">
        <f>IFERROR(VLOOKUP(IF(VLOOKUP($A22,'AR factored'!$A$8:$Z$26,V$1,0)=0,0,RANK(VLOOKUP($A22,'AR factored'!$A$8:$Z$26,V$1,0),'AR factored'!V$8:V$26,1)),lookup!$A$2:$B$26,2,0),0)</f>
        <v>0</v>
      </c>
      <c r="W22" s="92">
        <f>IFERROR(VLOOKUP(IF(VLOOKUP($A22,'AR factored'!$A$8:$Z$26,W$1,0)=0,0,RANK(VLOOKUP($A22,'AR factored'!$A$8:$Z$26,W$1,0),'AR factored'!W$8:W$26,1)),lookup!$A$2:$B$26,2,0),0)</f>
        <v>0</v>
      </c>
      <c r="X22" s="92">
        <f>IFERROR(VLOOKUP(IF(VLOOKUP($A22,'AR factored'!$A$8:$Z$26,X$1,0)=0,0,RANK(VLOOKUP($A22,'AR factored'!$A$8:$Z$26,X$1,0),'AR factored'!X$8:X$26,1)),lookup!$A$2:$B$26,2,0),0)</f>
        <v>0</v>
      </c>
      <c r="Y22" s="92">
        <f>IFERROR(VLOOKUP(IF(VLOOKUP($A22,'AR factored'!$A$8:$Z$26,Y$1,0)=0,0,RANK(VLOOKUP($A22,'AR factored'!$A$8:$Z$26,Y$1,0),'AR factored'!Y$8:Y$26,1)),lookup!$A$2:$B$26,2,0),0)</f>
        <v>0</v>
      </c>
      <c r="Z22" s="198">
        <f>IFERROR(VLOOKUP(IF(VLOOKUP($A22,'AR factored'!$A$8:$Z$26,Z$1,0)=0,0,RANK(VLOOKUP($A22,'AR factored'!$A$8:$Z$26,Z$1,0),'AR factored'!Z$8:Z$26,1)),lookup!$A$2:$B$26,2,0),0)</f>
        <v>0</v>
      </c>
      <c r="AA22" s="137">
        <f t="shared" si="9"/>
        <v>0</v>
      </c>
      <c r="AB22" s="65">
        <f t="shared" si="10"/>
        <v>0</v>
      </c>
      <c r="AC22" s="48" t="str">
        <f t="shared" si="11"/>
        <v/>
      </c>
      <c r="AD22" s="130">
        <f t="shared" ca="1" si="5"/>
        <v>13</v>
      </c>
    </row>
    <row r="23" spans="1:31" ht="15" x14ac:dyDescent="0.2">
      <c r="A23" s="129" t="str">
        <f t="shared" si="0"/>
        <v>SheilaMcVeigh</v>
      </c>
      <c r="B23" s="42" t="s">
        <v>313</v>
      </c>
      <c r="C23" s="42" t="s">
        <v>107</v>
      </c>
      <c r="D23" s="74">
        <f>VLOOKUP(A23,'DB1'!$A:$D,4,0)</f>
        <v>20300</v>
      </c>
      <c r="E23" s="75">
        <f t="shared" ca="1" si="4"/>
        <v>57</v>
      </c>
      <c r="F23" s="90">
        <f>IFERROR(VLOOKUP(IF(VLOOKUP($A23,'AR factored'!$A$8:$Z$26,F$1,0)=0,0,RANK(VLOOKUP($A23,'AR factored'!$A$8:$Z$26,F$1,0),'AR factored'!F$8:F$26,1)),lookup!$A$2:$B$26,2,0),0)</f>
        <v>0</v>
      </c>
      <c r="G23" s="90">
        <f>IFERROR(VLOOKUP(IF(VLOOKUP($A23,'AR factored'!$A$8:$Z$26,G$1,0)=0,0,RANK(VLOOKUP($A23,'AR factored'!$A$8:$Z$26,G$1,0),'AR factored'!G$8:G$26,1)),lookup!$A$2:$B$26,2,0),0)</f>
        <v>0</v>
      </c>
      <c r="H23" s="90">
        <f>IFERROR(VLOOKUP(IF(VLOOKUP($A23,'AR factored'!$A$8:$Z$26,H$1,0)=0,0,RANK(VLOOKUP($A23,'AR factored'!$A$8:$Z$26,H$1,0),'AR factored'!H$8:H$26,1)),lookup!$A$2:$B$26,2,0),0)</f>
        <v>0</v>
      </c>
      <c r="I23" s="90">
        <f>IFERROR(VLOOKUP(IF(VLOOKUP($A23,'AR factored'!$A$8:$Z$26,I$1,0)=0,0,RANK(VLOOKUP($A23,'AR factored'!$A$8:$Z$26,I$1,0),'AR factored'!I$8:I$26,1)),lookup!$A$2:$B$26,2,0),0)</f>
        <v>0</v>
      </c>
      <c r="J23" s="90">
        <f>IFERROR(VLOOKUP(IF(VLOOKUP($A23,'AR factored'!$A$8:$Z$26,J$1,0)=0,0,RANK(VLOOKUP($A23,'AR factored'!$A$8:$Z$26,J$1,0),'AR factored'!J$8:J$26,1)),lookup!$A$2:$B$26,2,0),0)</f>
        <v>0</v>
      </c>
      <c r="K23" s="90">
        <f>IFERROR(VLOOKUP(IF(VLOOKUP($A23,'AR factored'!$A$8:$Z$26,K$1,0)=0,0,RANK(VLOOKUP($A23,'AR factored'!$A$8:$Z$26,K$1,0),'AR factored'!K$8:K$26,1)),lookup!$A$2:$B$26,2,0),0)</f>
        <v>0</v>
      </c>
      <c r="L23" s="90">
        <f>IFERROR(VLOOKUP(IF(VLOOKUP($A23,'AR factored'!$A$8:$Z$26,L$1,0)=0,0,RANK(VLOOKUP($A23,'AR factored'!$A$8:$Z$26,L$1,0),'AR factored'!L$8:L$26,1)),lookup!$A$2:$B$26,2,0),0)</f>
        <v>0</v>
      </c>
      <c r="M23" s="140">
        <f>IFERROR(VLOOKUP(IF(VLOOKUP($A23,'AR factored'!$A$8:$Z$26,M$1,0)=0,0,RANK(VLOOKUP($A23,'AR factored'!$A$8:$Z$26,M$1,0),'AR factored'!M$8:M$26,1)),lookup!$A$2:$B$26,2,0),0)</f>
        <v>0</v>
      </c>
      <c r="N23" s="189">
        <f>IFERROR(VLOOKUP(IF(VLOOKUP($A23,'AR factored'!$A$8:$Z$26,N$1,0)=0,0,RANK(VLOOKUP($A23,'AR factored'!$A$8:$Z$26,N$1,0),'AR factored'!N$8:N$26,1)),lookup!$A$2:$B$26,2,0),0)</f>
        <v>0</v>
      </c>
      <c r="O23" s="91">
        <f>IFERROR(VLOOKUP(IF(VLOOKUP($A23,'AR factored'!$A$8:$Z$26,O$1,0)=0,0,RANK(VLOOKUP($A23,'AR factored'!$A$8:$Z$26,O$1,0),'AR factored'!O$8:O$26,1)),lookup!$A$2:$B$26,2,0),0)</f>
        <v>0</v>
      </c>
      <c r="P23" s="91">
        <f>IFERROR(VLOOKUP(IF(VLOOKUP($A23,'AR factored'!$A$8:$Z$26,P$1,0)=0,0,RANK(VLOOKUP($A23,'AR factored'!$A$8:$Z$26,P$1,0),'AR factored'!P$8:P$26,1)),lookup!$A$2:$B$26,2,0),0)</f>
        <v>0</v>
      </c>
      <c r="Q23" s="91">
        <f>IFERROR(VLOOKUP(IF(VLOOKUP($A23,'AR factored'!$A$8:$Z$26,Q$1,0)=0,0,RANK(VLOOKUP($A23,'AR factored'!$A$8:$Z$26,Q$1,0),'AR factored'!Q$8:Q$26,1)),lookup!$A$2:$B$26,2,0),0)</f>
        <v>0</v>
      </c>
      <c r="R23" s="91">
        <f>IFERROR(VLOOKUP(IF(VLOOKUP($A23,'AR factored'!$A$8:$Z$26,R$1,0)=0,0,RANK(VLOOKUP($A23,'AR factored'!$A$8:$Z$26,R$1,0),'AR factored'!R$8:R$26,1)),lookup!$A$2:$B$26,2,0),0)</f>
        <v>0</v>
      </c>
      <c r="S23" s="91">
        <f>IFERROR(VLOOKUP(IF(VLOOKUP($A23,'AR factored'!$A$8:$Z$26,S$1,0)=0,0,RANK(VLOOKUP($A23,'AR factored'!$A$8:$Z$26,S$1,0),'AR factored'!S$8:S$26,1)),lookup!$A$2:$B$26,2,0),0)</f>
        <v>0</v>
      </c>
      <c r="T23" s="190">
        <f>IFERROR(VLOOKUP(IF(VLOOKUP($A23,'AR factored'!$A$8:$Z$26,T$1,0)=0,0,RANK(VLOOKUP($A23,'AR factored'!$A$8:$Z$26,T$1,0),'AR factored'!T$8:T$26,1)),lookup!$A$2:$B$26,2,0),0)</f>
        <v>0</v>
      </c>
      <c r="U23" s="197">
        <f>IFERROR(VLOOKUP(IF(VLOOKUP($A23,'AR factored'!$A$8:$Z$26,U$1,0)=0,0,RANK(VLOOKUP($A23,'AR factored'!$A$8:$Z$26,U$1,0),'AR factored'!U$8:U$26,1)),lookup!$A$2:$B$26,2,0),0)</f>
        <v>0</v>
      </c>
      <c r="V23" s="92">
        <f>IFERROR(VLOOKUP(IF(VLOOKUP($A23,'AR factored'!$A$8:$Z$26,V$1,0)=0,0,RANK(VLOOKUP($A23,'AR factored'!$A$8:$Z$26,V$1,0),'AR factored'!V$8:V$26,1)),lookup!$A$2:$B$26,2,0),0)</f>
        <v>0</v>
      </c>
      <c r="W23" s="92">
        <f>IFERROR(VLOOKUP(IF(VLOOKUP($A23,'AR factored'!$A$8:$Z$26,W$1,0)=0,0,RANK(VLOOKUP($A23,'AR factored'!$A$8:$Z$26,W$1,0),'AR factored'!W$8:W$26,1)),lookup!$A$2:$B$26,2,0),0)</f>
        <v>0</v>
      </c>
      <c r="X23" s="92">
        <f>IFERROR(VLOOKUP(IF(VLOOKUP($A23,'AR factored'!$A$8:$Z$26,X$1,0)=0,0,RANK(VLOOKUP($A23,'AR factored'!$A$8:$Z$26,X$1,0),'AR factored'!X$8:X$26,1)),lookup!$A$2:$B$26,2,0),0)</f>
        <v>0</v>
      </c>
      <c r="Y23" s="92">
        <f>IFERROR(VLOOKUP(IF(VLOOKUP($A23,'AR factored'!$A$8:$Z$26,Y$1,0)=0,0,RANK(VLOOKUP($A23,'AR factored'!$A$8:$Z$26,Y$1,0),'AR factored'!Y$8:Y$26,1)),lookup!$A$2:$B$26,2,0),0)</f>
        <v>0</v>
      </c>
      <c r="Z23" s="198">
        <f>IFERROR(VLOOKUP(IF(VLOOKUP($A23,'AR factored'!$A$8:$Z$26,Z$1,0)=0,0,RANK(VLOOKUP($A23,'AR factored'!$A$8:$Z$26,Z$1,0),'AR factored'!Z$8:Z$26,1)),lookup!$A$2:$B$26,2,0),0)</f>
        <v>0</v>
      </c>
      <c r="AA23" s="137">
        <f t="shared" si="9"/>
        <v>0</v>
      </c>
      <c r="AB23" s="65">
        <f t="shared" si="10"/>
        <v>0</v>
      </c>
      <c r="AC23" s="48" t="str">
        <f t="shared" si="11"/>
        <v/>
      </c>
      <c r="AD23" s="130">
        <f t="shared" ca="1" si="5"/>
        <v>13</v>
      </c>
    </row>
    <row r="24" spans="1:31" ht="15" x14ac:dyDescent="0.2">
      <c r="A24" s="129" t="str">
        <f t="shared" si="0"/>
        <v>PatriciaParker</v>
      </c>
      <c r="B24" s="42" t="s">
        <v>314</v>
      </c>
      <c r="C24" s="42" t="s">
        <v>71</v>
      </c>
      <c r="D24" s="74">
        <f>VLOOKUP(A24,'DB1'!$A:$D,4,0)</f>
        <v>19787</v>
      </c>
      <c r="E24" s="75">
        <f t="shared" ca="1" si="4"/>
        <v>58</v>
      </c>
      <c r="F24" s="90">
        <f>IFERROR(VLOOKUP(IF(VLOOKUP($A24,'AR factored'!$A$8:$Z$26,F$1,0)=0,0,RANK(VLOOKUP($A24,'AR factored'!$A$8:$Z$26,F$1,0),'AR factored'!F$8:F$26,1)),lookup!$A$2:$B$26,2,0),0)</f>
        <v>0</v>
      </c>
      <c r="G24" s="90">
        <f>IFERROR(VLOOKUP(IF(VLOOKUP($A24,'AR factored'!$A$8:$Z$26,G$1,0)=0,0,RANK(VLOOKUP($A24,'AR factored'!$A$8:$Z$26,G$1,0),'AR factored'!G$8:G$26,1)),lookup!$A$2:$B$26,2,0),0)</f>
        <v>0</v>
      </c>
      <c r="H24" s="90">
        <f>IFERROR(VLOOKUP(IF(VLOOKUP($A24,'AR factored'!$A$8:$Z$26,H$1,0)=0,0,RANK(VLOOKUP($A24,'AR factored'!$A$8:$Z$26,H$1,0),'AR factored'!H$8:H$26,1)),lookup!$A$2:$B$26,2,0),0)</f>
        <v>0</v>
      </c>
      <c r="I24" s="90">
        <f>IFERROR(VLOOKUP(IF(VLOOKUP($A24,'AR factored'!$A$8:$Z$26,I$1,0)=0,0,RANK(VLOOKUP($A24,'AR factored'!$A$8:$Z$26,I$1,0),'AR factored'!I$8:I$26,1)),lookup!$A$2:$B$26,2,0),0)</f>
        <v>0</v>
      </c>
      <c r="J24" s="90">
        <f>IFERROR(VLOOKUP(IF(VLOOKUP($A24,'AR factored'!$A$8:$Z$26,J$1,0)=0,0,RANK(VLOOKUP($A24,'AR factored'!$A$8:$Z$26,J$1,0),'AR factored'!J$8:J$26,1)),lookup!$A$2:$B$26,2,0),0)</f>
        <v>0</v>
      </c>
      <c r="K24" s="90">
        <f>IFERROR(VLOOKUP(IF(VLOOKUP($A24,'AR factored'!$A$8:$Z$26,K$1,0)=0,0,RANK(VLOOKUP($A24,'AR factored'!$A$8:$Z$26,K$1,0),'AR factored'!K$8:K$26,1)),lookup!$A$2:$B$26,2,0),0)</f>
        <v>0</v>
      </c>
      <c r="L24" s="90">
        <f>IFERROR(VLOOKUP(IF(VLOOKUP($A24,'AR factored'!$A$8:$Z$26,L$1,0)=0,0,RANK(VLOOKUP($A24,'AR factored'!$A$8:$Z$26,L$1,0),'AR factored'!L$8:L$26,1)),lookup!$A$2:$B$26,2,0),0)</f>
        <v>0</v>
      </c>
      <c r="M24" s="140">
        <f>IFERROR(VLOOKUP(IF(VLOOKUP($A24,'AR factored'!$A$8:$Z$26,M$1,0)=0,0,RANK(VLOOKUP($A24,'AR factored'!$A$8:$Z$26,M$1,0),'AR factored'!M$8:M$26,1)),lookup!$A$2:$B$26,2,0),0)</f>
        <v>0</v>
      </c>
      <c r="N24" s="189">
        <f>IFERROR(VLOOKUP(IF(VLOOKUP($A24,'AR factored'!$A$8:$Z$26,N$1,0)=0,0,RANK(VLOOKUP($A24,'AR factored'!$A$8:$Z$26,N$1,0),'AR factored'!N$8:N$26,1)),lookup!$A$2:$B$26,2,0),0)</f>
        <v>0</v>
      </c>
      <c r="O24" s="91">
        <f>IFERROR(VLOOKUP(IF(VLOOKUP($A24,'AR factored'!$A$8:$Z$26,O$1,0)=0,0,RANK(VLOOKUP($A24,'AR factored'!$A$8:$Z$26,O$1,0),'AR factored'!O$8:O$26,1)),lookup!$A$2:$B$26,2,0),0)</f>
        <v>0</v>
      </c>
      <c r="P24" s="91">
        <f>IFERROR(VLOOKUP(IF(VLOOKUP($A24,'AR factored'!$A$8:$Z$26,P$1,0)=0,0,RANK(VLOOKUP($A24,'AR factored'!$A$8:$Z$26,P$1,0),'AR factored'!P$8:P$26,1)),lookup!$A$2:$B$26,2,0),0)</f>
        <v>0</v>
      </c>
      <c r="Q24" s="91">
        <f>IFERROR(VLOOKUP(IF(VLOOKUP($A24,'AR factored'!$A$8:$Z$26,Q$1,0)=0,0,RANK(VLOOKUP($A24,'AR factored'!$A$8:$Z$26,Q$1,0),'AR factored'!Q$8:Q$26,1)),lookup!$A$2:$B$26,2,0),0)</f>
        <v>0</v>
      </c>
      <c r="R24" s="91">
        <f>IFERROR(VLOOKUP(IF(VLOOKUP($A24,'AR factored'!$A$8:$Z$26,R$1,0)=0,0,RANK(VLOOKUP($A24,'AR factored'!$A$8:$Z$26,R$1,0),'AR factored'!R$8:R$26,1)),lookup!$A$2:$B$26,2,0),0)</f>
        <v>0</v>
      </c>
      <c r="S24" s="91">
        <f>IFERROR(VLOOKUP(IF(VLOOKUP($A24,'AR factored'!$A$8:$Z$26,S$1,0)=0,0,RANK(VLOOKUP($A24,'AR factored'!$A$8:$Z$26,S$1,0),'AR factored'!S$8:S$26,1)),lookup!$A$2:$B$26,2,0),0)</f>
        <v>0</v>
      </c>
      <c r="T24" s="190">
        <f>IFERROR(VLOOKUP(IF(VLOOKUP($A24,'AR factored'!$A$8:$Z$26,T$1,0)=0,0,RANK(VLOOKUP($A24,'AR factored'!$A$8:$Z$26,T$1,0),'AR factored'!T$8:T$26,1)),lookup!$A$2:$B$26,2,0),0)</f>
        <v>0</v>
      </c>
      <c r="U24" s="197">
        <f>IFERROR(VLOOKUP(IF(VLOOKUP($A24,'AR factored'!$A$8:$Z$26,U$1,0)=0,0,RANK(VLOOKUP($A24,'AR factored'!$A$8:$Z$26,U$1,0),'AR factored'!U$8:U$26,1)),lookup!$A$2:$B$26,2,0),0)</f>
        <v>0</v>
      </c>
      <c r="V24" s="92">
        <f>IFERROR(VLOOKUP(IF(VLOOKUP($A24,'AR factored'!$A$8:$Z$26,V$1,0)=0,0,RANK(VLOOKUP($A24,'AR factored'!$A$8:$Z$26,V$1,0),'AR factored'!V$8:V$26,1)),lookup!$A$2:$B$26,2,0),0)</f>
        <v>0</v>
      </c>
      <c r="W24" s="92">
        <f>IFERROR(VLOOKUP(IF(VLOOKUP($A24,'AR factored'!$A$8:$Z$26,W$1,0)=0,0,RANK(VLOOKUP($A24,'AR factored'!$A$8:$Z$26,W$1,0),'AR factored'!W$8:W$26,1)),lookup!$A$2:$B$26,2,0),0)</f>
        <v>0</v>
      </c>
      <c r="X24" s="92">
        <f>IFERROR(VLOOKUP(IF(VLOOKUP($A24,'AR factored'!$A$8:$Z$26,X$1,0)=0,0,RANK(VLOOKUP($A24,'AR factored'!$A$8:$Z$26,X$1,0),'AR factored'!X$8:X$26,1)),lookup!$A$2:$B$26,2,0),0)</f>
        <v>0</v>
      </c>
      <c r="Y24" s="92">
        <f>IFERROR(VLOOKUP(IF(VLOOKUP($A24,'AR factored'!$A$8:$Z$26,Y$1,0)=0,0,RANK(VLOOKUP($A24,'AR factored'!$A$8:$Z$26,Y$1,0),'AR factored'!Y$8:Y$26,1)),lookup!$A$2:$B$26,2,0),0)</f>
        <v>0</v>
      </c>
      <c r="Z24" s="198">
        <f>IFERROR(VLOOKUP(IF(VLOOKUP($A24,'AR factored'!$A$8:$Z$26,Z$1,0)=0,0,RANK(VLOOKUP($A24,'AR factored'!$A$8:$Z$26,Z$1,0),'AR factored'!Z$8:Z$26,1)),lookup!$A$2:$B$26,2,0),0)</f>
        <v>0</v>
      </c>
      <c r="AA24" s="137">
        <f t="shared" si="9"/>
        <v>0</v>
      </c>
      <c r="AB24" s="65">
        <f t="shared" si="10"/>
        <v>0</v>
      </c>
      <c r="AC24" s="48" t="str">
        <f t="shared" si="11"/>
        <v/>
      </c>
      <c r="AD24" s="130">
        <f t="shared" ca="1" si="5"/>
        <v>13</v>
      </c>
    </row>
    <row r="25" spans="1:31" ht="15" x14ac:dyDescent="0.2">
      <c r="A25" s="129" t="str">
        <f t="shared" si="0"/>
        <v>DeborahRedmond</v>
      </c>
      <c r="B25" s="42" t="s">
        <v>45</v>
      </c>
      <c r="C25" s="42" t="s">
        <v>46</v>
      </c>
      <c r="D25" s="74">
        <f>VLOOKUP(A25,'DB1'!$A:$D,4,0)</f>
        <v>22516</v>
      </c>
      <c r="E25" s="75">
        <f t="shared" ca="1" si="4"/>
        <v>51</v>
      </c>
      <c r="F25" s="90">
        <f>IFERROR(VLOOKUP(IF(VLOOKUP($A25,'AR factored'!$A$8:$Z$26,F$1,0)=0,0,RANK(VLOOKUP($A25,'AR factored'!$A$8:$Z$26,F$1,0),'AR factored'!F$8:F$26,1)),lookup!$A$2:$B$26,2,0),0)</f>
        <v>0</v>
      </c>
      <c r="G25" s="90">
        <f>IFERROR(VLOOKUP(IF(VLOOKUP($A25,'AR factored'!$A$8:$Z$26,G$1,0)=0,0,RANK(VLOOKUP($A25,'AR factored'!$A$8:$Z$26,G$1,0),'AR factored'!G$8:G$26,1)),lookup!$A$2:$B$26,2,0),0)</f>
        <v>0</v>
      </c>
      <c r="H25" s="90">
        <f ca="1">IFERROR(VLOOKUP(IF(VLOOKUP($A25,'AR factored'!$A$8:$Z$26,H$1,0)=0,0,RANK(VLOOKUP($A25,'AR factored'!$A$8:$Z$26,H$1,0),'AR factored'!H$8:H$26,1)),lookup!$A$2:$B$26,2,0),0)</f>
        <v>99</v>
      </c>
      <c r="I25" s="90">
        <f>IFERROR(VLOOKUP(IF(VLOOKUP($A25,'AR factored'!$A$8:$Z$26,I$1,0)=0,0,RANK(VLOOKUP($A25,'AR factored'!$A$8:$Z$26,I$1,0),'AR factored'!I$8:I$26,1)),lookup!$A$2:$B$26,2,0),0)</f>
        <v>0</v>
      </c>
      <c r="J25" s="90">
        <f>IFERROR(VLOOKUP(IF(VLOOKUP($A25,'AR factored'!$A$8:$Z$26,J$1,0)=0,0,RANK(VLOOKUP($A25,'AR factored'!$A$8:$Z$26,J$1,0),'AR factored'!J$8:J$26,1)),lookup!$A$2:$B$26,2,0),0)</f>
        <v>0</v>
      </c>
      <c r="K25" s="90">
        <f>IFERROR(VLOOKUP(IF(VLOOKUP($A25,'AR factored'!$A$8:$Z$26,K$1,0)=0,0,RANK(VLOOKUP($A25,'AR factored'!$A$8:$Z$26,K$1,0),'AR factored'!K$8:K$26,1)),lookup!$A$2:$B$26,2,0),0)</f>
        <v>0</v>
      </c>
      <c r="L25" s="90">
        <f>IFERROR(VLOOKUP(IF(VLOOKUP($A25,'AR factored'!$A$8:$Z$26,L$1,0)=0,0,RANK(VLOOKUP($A25,'AR factored'!$A$8:$Z$26,L$1,0),'AR factored'!L$8:L$26,1)),lookup!$A$2:$B$26,2,0),0)</f>
        <v>0</v>
      </c>
      <c r="M25" s="140">
        <f>IFERROR(VLOOKUP(IF(VLOOKUP($A25,'AR factored'!$A$8:$Z$26,M$1,0)=0,0,RANK(VLOOKUP($A25,'AR factored'!$A$8:$Z$26,M$1,0),'AR factored'!M$8:M$26,1)),lookup!$A$2:$B$26,2,0),0)</f>
        <v>0</v>
      </c>
      <c r="N25" s="189">
        <f>IFERROR(VLOOKUP(IF(VLOOKUP($A25,'AR factored'!$A$8:$Z$26,N$1,0)=0,0,RANK(VLOOKUP($A25,'AR factored'!$A$8:$Z$26,N$1,0),'AR factored'!N$8:N$26,1)),lookup!$A$2:$B$26,2,0),0)</f>
        <v>0</v>
      </c>
      <c r="O25" s="91">
        <f>IFERROR(VLOOKUP(IF(VLOOKUP($A25,'AR factored'!$A$8:$Z$26,O$1,0)=0,0,RANK(VLOOKUP($A25,'AR factored'!$A$8:$Z$26,O$1,0),'AR factored'!O$8:O$26,1)),lookup!$A$2:$B$26,2,0),0)</f>
        <v>0</v>
      </c>
      <c r="P25" s="91">
        <f>IFERROR(VLOOKUP(IF(VLOOKUP($A25,'AR factored'!$A$8:$Z$26,P$1,0)=0,0,RANK(VLOOKUP($A25,'AR factored'!$A$8:$Z$26,P$1,0),'AR factored'!P$8:P$26,1)),lookup!$A$2:$B$26,2,0),0)</f>
        <v>0</v>
      </c>
      <c r="Q25" s="91">
        <f>IFERROR(VLOOKUP(IF(VLOOKUP($A25,'AR factored'!$A$8:$Z$26,Q$1,0)=0,0,RANK(VLOOKUP($A25,'AR factored'!$A$8:$Z$26,Q$1,0),'AR factored'!Q$8:Q$26,1)),lookup!$A$2:$B$26,2,0),0)</f>
        <v>0</v>
      </c>
      <c r="R25" s="91">
        <f ca="1">IFERROR(VLOOKUP(IF(VLOOKUP($A25,'AR factored'!$A$8:$Z$26,R$1,0)=0,0,RANK(VLOOKUP($A25,'AR factored'!$A$8:$Z$26,R$1,0),'AR factored'!R$8:R$26,1)),lookup!$A$2:$B$26,2,0),0)</f>
        <v>98</v>
      </c>
      <c r="S25" s="91">
        <f>IFERROR(VLOOKUP(IF(VLOOKUP($A25,'AR factored'!$A$8:$Z$26,S$1,0)=0,0,RANK(VLOOKUP($A25,'AR factored'!$A$8:$Z$26,S$1,0),'AR factored'!S$8:S$26,1)),lookup!$A$2:$B$26,2,0),0)</f>
        <v>0</v>
      </c>
      <c r="T25" s="190">
        <f>IFERROR(VLOOKUP(IF(VLOOKUP($A25,'AR factored'!$A$8:$Z$26,T$1,0)=0,0,RANK(VLOOKUP($A25,'AR factored'!$A$8:$Z$26,T$1,0),'AR factored'!T$8:T$26,1)),lookup!$A$2:$B$26,2,0),0)</f>
        <v>0</v>
      </c>
      <c r="U25" s="197">
        <f ca="1">IFERROR(VLOOKUP(IF(VLOOKUP($A25,'AR factored'!$A$8:$Z$26,U$1,0)=0,0,RANK(VLOOKUP($A25,'AR factored'!$A$8:$Z$26,U$1,0),'AR factored'!U$8:U$26,1)),lookup!$A$2:$B$26,2,0),0)</f>
        <v>99</v>
      </c>
      <c r="V25" s="92">
        <f>IFERROR(VLOOKUP(IF(VLOOKUP($A25,'AR factored'!$A$8:$Z$26,V$1,0)=0,0,RANK(VLOOKUP($A25,'AR factored'!$A$8:$Z$26,V$1,0),'AR factored'!V$8:V$26,1)),lookup!$A$2:$B$26,2,0),0)</f>
        <v>0</v>
      </c>
      <c r="W25" s="92">
        <f ca="1">IFERROR(VLOOKUP(IF(VLOOKUP($A25,'AR factored'!$A$8:$Z$26,W$1,0)=0,0,RANK(VLOOKUP($A25,'AR factored'!$A$8:$Z$26,W$1,0),'AR factored'!W$8:W$26,1)),lookup!$A$2:$B$26,2,0),0)</f>
        <v>97</v>
      </c>
      <c r="X25" s="92">
        <f>IFERROR(VLOOKUP(IF(VLOOKUP($A25,'AR factored'!$A$8:$Z$26,X$1,0)=0,0,RANK(VLOOKUP($A25,'AR factored'!$A$8:$Z$26,X$1,0),'AR factored'!X$8:X$26,1)),lookup!$A$2:$B$26,2,0),0)</f>
        <v>0</v>
      </c>
      <c r="Y25" s="92">
        <f ca="1">IFERROR(VLOOKUP(IF(VLOOKUP($A25,'AR factored'!$A$8:$Z$26,Y$1,0)=0,0,RANK(VLOOKUP($A25,'AR factored'!$A$8:$Z$26,Y$1,0),'AR factored'!Y$8:Y$26,1)),lookup!$A$2:$B$26,2,0),0)</f>
        <v>98</v>
      </c>
      <c r="Z25" s="198">
        <f>IFERROR(VLOOKUP(IF(VLOOKUP($A25,'AR factored'!$A$8:$Z$26,Z$1,0)=0,0,RANK(VLOOKUP($A25,'AR factored'!$A$8:$Z$26,Z$1,0),'AR factored'!Z$8:Z$26,1)),lookup!$A$2:$B$26,2,0),0)</f>
        <v>0</v>
      </c>
      <c r="AA25" s="137">
        <f t="shared" ca="1" si="9"/>
        <v>491</v>
      </c>
      <c r="AB25" s="65">
        <f t="shared" ca="1" si="10"/>
        <v>5</v>
      </c>
      <c r="AC25" s="150" t="str">
        <f t="shared" ca="1" si="11"/>
        <v/>
      </c>
      <c r="AD25" s="130">
        <f t="shared" ca="1" si="5"/>
        <v>3</v>
      </c>
    </row>
    <row r="26" spans="1:31" ht="15" x14ac:dyDescent="0.2">
      <c r="A26" s="129" t="str">
        <f t="shared" si="0"/>
        <v>HelenTucker</v>
      </c>
      <c r="B26" s="42" t="s">
        <v>120</v>
      </c>
      <c r="C26" s="42" t="s">
        <v>136</v>
      </c>
      <c r="D26" s="74">
        <f>VLOOKUP(A26,'DB1'!$A:$D,4,0)</f>
        <v>23233</v>
      </c>
      <c r="E26" s="75">
        <f t="shared" ca="1" si="4"/>
        <v>49</v>
      </c>
      <c r="F26" s="90">
        <f>IFERROR(VLOOKUP(IF(VLOOKUP($A26,'AR factored'!$A$8:$Z$26,F$1,0)=0,0,RANK(VLOOKUP($A26,'AR factored'!$A$8:$Z$26,F$1,0),'AR factored'!F$8:F$26,1)),lookup!$A$2:$B$26,2,0),0)</f>
        <v>0</v>
      </c>
      <c r="G26" s="90">
        <f>IFERROR(VLOOKUP(IF(VLOOKUP($A26,'AR factored'!$A$8:$Z$26,G$1,0)=0,0,RANK(VLOOKUP($A26,'AR factored'!$A$8:$Z$26,G$1,0),'AR factored'!G$8:G$26,1)),lookup!$A$2:$B$26,2,0),0)</f>
        <v>0</v>
      </c>
      <c r="H26" s="90">
        <f>IFERROR(VLOOKUP(IF(VLOOKUP($A26,'AR factored'!$A$8:$Z$26,H$1,0)=0,0,RANK(VLOOKUP($A26,'AR factored'!$A$8:$Z$26,H$1,0),'AR factored'!H$8:H$26,1)),lookup!$A$2:$B$26,2,0),0)</f>
        <v>0</v>
      </c>
      <c r="I26" s="90">
        <f>IFERROR(VLOOKUP(IF(VLOOKUP($A26,'AR factored'!$A$8:$Z$26,I$1,0)=0,0,RANK(VLOOKUP($A26,'AR factored'!$A$8:$Z$26,I$1,0),'AR factored'!I$8:I$26,1)),lookup!$A$2:$B$26,2,0),0)</f>
        <v>0</v>
      </c>
      <c r="J26" s="90">
        <f>IFERROR(VLOOKUP(IF(VLOOKUP($A26,'AR factored'!$A$8:$Z$26,J$1,0)=0,0,RANK(VLOOKUP($A26,'AR factored'!$A$8:$Z$26,J$1,0),'AR factored'!J$8:J$26,1)),lookup!$A$2:$B$26,2,0),0)</f>
        <v>0</v>
      </c>
      <c r="K26" s="90">
        <f>IFERROR(VLOOKUP(IF(VLOOKUP($A26,'AR factored'!$A$8:$Z$26,K$1,0)=0,0,RANK(VLOOKUP($A26,'AR factored'!$A$8:$Z$26,K$1,0),'AR factored'!K$8:K$26,1)),lookup!$A$2:$B$26,2,0),0)</f>
        <v>0</v>
      </c>
      <c r="L26" s="90">
        <f>IFERROR(VLOOKUP(IF(VLOOKUP($A26,'AR factored'!$A$8:$Z$26,L$1,0)=0,0,RANK(VLOOKUP($A26,'AR factored'!$A$8:$Z$26,L$1,0),'AR factored'!L$8:L$26,1)),lookup!$A$2:$B$26,2,0),0)</f>
        <v>0</v>
      </c>
      <c r="M26" s="140">
        <f>IFERROR(VLOOKUP(IF(VLOOKUP($A26,'AR factored'!$A$8:$Z$26,M$1,0)=0,0,RANK(VLOOKUP($A26,'AR factored'!$A$8:$Z$26,M$1,0),'AR factored'!M$8:M$26,1)),lookup!$A$2:$B$26,2,0),0)</f>
        <v>0</v>
      </c>
      <c r="N26" s="189">
        <f>IFERROR(VLOOKUP(IF(VLOOKUP($A26,'AR factored'!$A$8:$Z$26,N$1,0)=0,0,RANK(VLOOKUP($A26,'AR factored'!$A$8:$Z$26,N$1,0),'AR factored'!N$8:N$26,1)),lookup!$A$2:$B$26,2,0),0)</f>
        <v>0</v>
      </c>
      <c r="O26" s="91">
        <f>IFERROR(VLOOKUP(IF(VLOOKUP($A26,'AR factored'!$A$8:$Z$26,O$1,0)=0,0,RANK(VLOOKUP($A26,'AR factored'!$A$8:$Z$26,O$1,0),'AR factored'!O$8:O$26,1)),lookup!$A$2:$B$26,2,0),0)</f>
        <v>0</v>
      </c>
      <c r="P26" s="91">
        <f>IFERROR(VLOOKUP(IF(VLOOKUP($A26,'AR factored'!$A$8:$Z$26,P$1,0)=0,0,RANK(VLOOKUP($A26,'AR factored'!$A$8:$Z$26,P$1,0),'AR factored'!P$8:P$26,1)),lookup!$A$2:$B$26,2,0),0)</f>
        <v>0</v>
      </c>
      <c r="Q26" s="91">
        <f>IFERROR(VLOOKUP(IF(VLOOKUP($A26,'AR factored'!$A$8:$Z$26,Q$1,0)=0,0,RANK(VLOOKUP($A26,'AR factored'!$A$8:$Z$26,Q$1,0),'AR factored'!Q$8:Q$26,1)),lookup!$A$2:$B$26,2,0),0)</f>
        <v>0</v>
      </c>
      <c r="R26" s="91">
        <f>IFERROR(VLOOKUP(IF(VLOOKUP($A26,'AR factored'!$A$8:$Z$26,R$1,0)=0,0,RANK(VLOOKUP($A26,'AR factored'!$A$8:$Z$26,R$1,0),'AR factored'!R$8:R$26,1)),lookup!$A$2:$B$26,2,0),0)</f>
        <v>0</v>
      </c>
      <c r="S26" s="91">
        <f>IFERROR(VLOOKUP(IF(VLOOKUP($A26,'AR factored'!$A$8:$Z$26,S$1,0)=0,0,RANK(VLOOKUP($A26,'AR factored'!$A$8:$Z$26,S$1,0),'AR factored'!S$8:S$26,1)),lookup!$A$2:$B$26,2,0),0)</f>
        <v>0</v>
      </c>
      <c r="T26" s="190">
        <f>IFERROR(VLOOKUP(IF(VLOOKUP($A26,'AR factored'!$A$8:$Z$26,T$1,0)=0,0,RANK(VLOOKUP($A26,'AR factored'!$A$8:$Z$26,T$1,0),'AR factored'!T$8:T$26,1)),lookup!$A$2:$B$26,2,0),0)</f>
        <v>0</v>
      </c>
      <c r="U26" s="197">
        <f>IFERROR(VLOOKUP(IF(VLOOKUP($A26,'AR factored'!$A$8:$Z$26,U$1,0)=0,0,RANK(VLOOKUP($A26,'AR factored'!$A$8:$Z$26,U$1,0),'AR factored'!U$8:U$26,1)),lookup!$A$2:$B$26,2,0),0)</f>
        <v>0</v>
      </c>
      <c r="V26" s="92">
        <f>IFERROR(VLOOKUP(IF(VLOOKUP($A26,'AR factored'!$A$8:$Z$26,V$1,0)=0,0,RANK(VLOOKUP($A26,'AR factored'!$A$8:$Z$26,V$1,0),'AR factored'!V$8:V$26,1)),lookup!$A$2:$B$26,2,0),0)</f>
        <v>0</v>
      </c>
      <c r="W26" s="92">
        <f>IFERROR(VLOOKUP(IF(VLOOKUP($A26,'AR factored'!$A$8:$Z$26,W$1,0)=0,0,RANK(VLOOKUP($A26,'AR factored'!$A$8:$Z$26,W$1,0),'AR factored'!W$8:W$26,1)),lookup!$A$2:$B$26,2,0),0)</f>
        <v>0</v>
      </c>
      <c r="X26" s="92">
        <f>IFERROR(VLOOKUP(IF(VLOOKUP($A26,'AR factored'!$A$8:$Z$26,X$1,0)=0,0,RANK(VLOOKUP($A26,'AR factored'!$A$8:$Z$26,X$1,0),'AR factored'!X$8:X$26,1)),lookup!$A$2:$B$26,2,0),0)</f>
        <v>0</v>
      </c>
      <c r="Y26" s="92">
        <f>IFERROR(VLOOKUP(IF(VLOOKUP($A26,'AR factored'!$A$8:$Z$26,Y$1,0)=0,0,RANK(VLOOKUP($A26,'AR factored'!$A$8:$Z$26,Y$1,0),'AR factored'!Y$8:Y$26,1)),lookup!$A$2:$B$26,2,0),0)</f>
        <v>0</v>
      </c>
      <c r="Z26" s="198">
        <f>IFERROR(VLOOKUP(IF(VLOOKUP($A26,'AR factored'!$A$8:$Z$26,Z$1,0)=0,0,RANK(VLOOKUP($A26,'AR factored'!$A$8:$Z$26,Z$1,0),'AR factored'!Z$8:Z$26,1)),lookup!$A$2:$B$26,2,0),0)</f>
        <v>0</v>
      </c>
      <c r="AA26" s="137">
        <f t="shared" si="9"/>
        <v>0</v>
      </c>
      <c r="AB26" s="65">
        <f t="shared" si="10"/>
        <v>0</v>
      </c>
      <c r="AC26" s="48" t="str">
        <f t="shared" si="11"/>
        <v/>
      </c>
      <c r="AD26" s="130">
        <f t="shared" ca="1" si="5"/>
        <v>13</v>
      </c>
    </row>
    <row r="27" spans="1:31" ht="24.75" customHeight="1" x14ac:dyDescent="0.2">
      <c r="A27" s="128"/>
      <c r="B27" s="265" t="s">
        <v>321</v>
      </c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7"/>
    </row>
    <row r="28" spans="1:31" ht="15" x14ac:dyDescent="0.2">
      <c r="A28" s="47" t="str">
        <f t="shared" ref="A28:A59" si="12">B28&amp;C28</f>
        <v>ThomasBaxter</v>
      </c>
      <c r="B28" s="42" t="s">
        <v>122</v>
      </c>
      <c r="C28" s="42" t="s">
        <v>123</v>
      </c>
      <c r="D28" s="74">
        <f>VLOOKUP(A28,'DB1'!$A:$D,4,0)</f>
        <v>14997</v>
      </c>
      <c r="E28" s="75">
        <f t="shared" ref="E28:E59" ca="1" si="13">ROUNDDOWN((NOW()-D28)/365.25,0)</f>
        <v>72</v>
      </c>
      <c r="F28" s="90">
        <f>IFERROR(VLOOKUP(IF(VLOOKUP($A28,'AR factored'!$A$28:$Z$59,F$1,0)=0,0,RANK(VLOOKUP($A28,'AR factored'!$A$28:$Z$59,F$1,0),'AR factored'!F$28:F$59,1)),lookup!$A$2:$B$59,2,0),0)</f>
        <v>0</v>
      </c>
      <c r="G28" s="90">
        <f>IFERROR(VLOOKUP(IF(VLOOKUP($A28,'AR factored'!$A$28:$Z$59,G$1,0)=0,0,RANK(VLOOKUP($A28,'AR factored'!$A$28:$Z$59,G$1,0),'AR factored'!G$28:G$59,1)),lookup!$A$2:$B$59,2,0),0)</f>
        <v>0</v>
      </c>
      <c r="H28" s="90">
        <f>IFERROR(VLOOKUP(IF(VLOOKUP($A28,'AR factored'!$A$28:$Z$59,H$1,0)=0,0,RANK(VLOOKUP($A28,'AR factored'!$A$28:$Z$59,H$1,0),'AR factored'!H$28:H$59,1)),lookup!$A$2:$B$59,2,0),0)</f>
        <v>0</v>
      </c>
      <c r="I28" s="90">
        <f>IFERROR(VLOOKUP(IF(VLOOKUP($A28,'AR factored'!$A$28:$Z$59,I$1,0)=0,0,RANK(VLOOKUP($A28,'AR factored'!$A$28:$Z$59,I$1,0),'AR factored'!I$28:I$59,1)),lookup!$A$2:$B$59,2,0),0)</f>
        <v>0</v>
      </c>
      <c r="J28" s="90">
        <f>IFERROR(VLOOKUP(IF(VLOOKUP($A28,'AR factored'!$A$28:$Z$59,J$1,0)=0,0,RANK(VLOOKUP($A28,'AR factored'!$A$28:$Z$59,J$1,0),'AR factored'!J$28:J$59,1)),lookup!$A$2:$B$59,2,0),0)</f>
        <v>0</v>
      </c>
      <c r="K28" s="90">
        <f>IFERROR(VLOOKUP(IF(VLOOKUP($A28,'AR factored'!$A$28:$Z$59,K$1,0)=0,0,RANK(VLOOKUP($A28,'AR factored'!$A$28:$Z$59,K$1,0),'AR factored'!K$28:K$59,1)),lookup!$A$2:$B$59,2,0),0)</f>
        <v>0</v>
      </c>
      <c r="L28" s="90">
        <f>IFERROR(VLOOKUP(IF(VLOOKUP($A28,'AR factored'!$A$28:$Z$59,L$1,0)=0,0,RANK(VLOOKUP($A28,'AR factored'!$A$28:$Z$59,L$1,0),'AR factored'!L$28:L$59,1)),lookup!$A$2:$B$59,2,0),0)</f>
        <v>0</v>
      </c>
      <c r="M28" s="140">
        <f>IFERROR(VLOOKUP(IF(VLOOKUP($A28,'AR factored'!$A$28:$Z$59,M$1,0)=0,0,RANK(VLOOKUP($A28,'AR factored'!$A$28:$Z$59,M$1,0),'AR factored'!M$28:M$59,1)),lookup!$A$2:$B$59,2,0),0)</f>
        <v>0</v>
      </c>
      <c r="N28" s="189">
        <f>IFERROR(VLOOKUP(IF(VLOOKUP($A28,'AR factored'!$A$28:$Z$59,N$1,0)=0,0,RANK(VLOOKUP($A28,'AR factored'!$A$28:$Z$59,N$1,0),'AR factored'!N$28:N$59,1)),lookup!$A$2:$B$59,2,0),0)</f>
        <v>0</v>
      </c>
      <c r="O28" s="91">
        <f>IFERROR(VLOOKUP(IF(VLOOKUP($A28,'AR factored'!$A$28:$Z$59,O$1,0)=0,0,RANK(VLOOKUP($A28,'AR factored'!$A$28:$Z$59,O$1,0),'AR factored'!O$28:O$59,1)),lookup!$A$2:$B$59,2,0),0)</f>
        <v>0</v>
      </c>
      <c r="P28" s="91">
        <f>IFERROR(VLOOKUP(IF(VLOOKUP($A28,'AR factored'!$A$28:$Z$59,P$1,0)=0,0,RANK(VLOOKUP($A28,'AR factored'!$A$28:$Z$59,P$1,0),'AR factored'!P$28:P$59,1)),lookup!$A$2:$B$59,2,0),0)</f>
        <v>0</v>
      </c>
      <c r="Q28" s="91">
        <f>IFERROR(VLOOKUP(IF(VLOOKUP($A28,'AR factored'!$A$28:$Z$59,Q$1,0)=0,0,RANK(VLOOKUP($A28,'AR factored'!$A$28:$Z$59,Q$1,0),'AR factored'!Q$28:Q$59,1)),lookup!$A$2:$B$59,2,0),0)</f>
        <v>0</v>
      </c>
      <c r="R28" s="91">
        <f>IFERROR(VLOOKUP(IF(VLOOKUP($A28,'AR factored'!$A$28:$Z$59,R$1,0)=0,0,RANK(VLOOKUP($A28,'AR factored'!$A$28:$Z$59,R$1,0),'AR factored'!R$28:R$59,1)),lookup!$A$2:$B$59,2,0),0)</f>
        <v>0</v>
      </c>
      <c r="S28" s="91">
        <f>IFERROR(VLOOKUP(IF(VLOOKUP($A28,'AR factored'!$A$28:$Z$59,S$1,0)=0,0,RANK(VLOOKUP($A28,'AR factored'!$A$28:$Z$59,S$1,0),'AR factored'!S$28:S$59,1)),lookup!$A$2:$B$59,2,0),0)</f>
        <v>0</v>
      </c>
      <c r="T28" s="190">
        <f>IFERROR(VLOOKUP(IF(VLOOKUP($A28,'AR factored'!$A$28:$Z$59,T$1,0)=0,0,RANK(VLOOKUP($A28,'AR factored'!$A$28:$Z$59,T$1,0),'AR factored'!T$28:T$59,1)),lookup!$A$2:$B$59,2,0),0)</f>
        <v>0</v>
      </c>
      <c r="U28" s="197">
        <f>IFERROR(VLOOKUP(IF(VLOOKUP($A28,'AR factored'!$A$28:$Z$59,U$1,0)=0,0,RANK(VLOOKUP($A28,'AR factored'!$A$28:$Z$59,U$1,0),'AR factored'!U$28:U$59,1)),lookup!$A$2:$B$59,2,0),0)</f>
        <v>0</v>
      </c>
      <c r="V28" s="92">
        <f>IFERROR(VLOOKUP(IF(VLOOKUP($A28,'AR factored'!$A$28:$Z$59,V$1,0)=0,0,RANK(VLOOKUP($A28,'AR factored'!$A$28:$Z$59,V$1,0),'AR factored'!V$28:V$59,1)),lookup!$A$2:$B$59,2,0),0)</f>
        <v>0</v>
      </c>
      <c r="W28" s="92">
        <f>IFERROR(VLOOKUP(IF(VLOOKUP($A28,'AR factored'!$A$28:$Z$59,W$1,0)=0,0,RANK(VLOOKUP($A28,'AR factored'!$A$28:$Z$59,W$1,0),'AR factored'!W$28:W$59,1)),lookup!$A$2:$B$59,2,0),0)</f>
        <v>0</v>
      </c>
      <c r="X28" s="92">
        <f>IFERROR(VLOOKUP(IF(VLOOKUP($A28,'AR factored'!$A$28:$Z$59,X$1,0)=0,0,RANK(VLOOKUP($A28,'AR factored'!$A$28:$Z$59,X$1,0),'AR factored'!X$28:X$59,1)),lookup!$A$2:$B$59,2,0),0)</f>
        <v>0</v>
      </c>
      <c r="Y28" s="92">
        <f>IFERROR(VLOOKUP(IF(VLOOKUP($A28,'AR factored'!$A$28:$Z$59,Y$1,0)=0,0,RANK(VLOOKUP($A28,'AR factored'!$A$28:$Z$59,Y$1,0),'AR factored'!Y$28:Y$59,1)),lookup!$A$2:$B$59,2,0),0)</f>
        <v>0</v>
      </c>
      <c r="Z28" s="198">
        <f>IFERROR(VLOOKUP(IF(VLOOKUP($A28,'AR factored'!$A$28:$Z$59,Z$1,0)=0,0,RANK(VLOOKUP($A28,'AR factored'!$A$28:$Z$59,Z$1,0),'AR factored'!Z$28:Z$59,1)),lookup!$A$2:$B$59,2,0),0)</f>
        <v>0</v>
      </c>
      <c r="AA28" s="137">
        <f t="shared" ref="AA28" si="14">SUM(LARGE(F28:Z28,1)+LARGE(F28:Z28,2)+LARGE(F28:Z28,3)+LARGE(F28:Z28,4)+LARGE(F28:Z28,5)+LARGE(F28:Z28,6))</f>
        <v>0</v>
      </c>
      <c r="AB28" s="65">
        <f t="shared" ref="AB28" si="15">COUNTIF(F28:Z28,"&gt;0")</f>
        <v>0</v>
      </c>
      <c r="AC28" s="48" t="str">
        <f t="shared" ref="AC28" si="16">IF(AND(COUNTIF(F28:Z28,"&gt;0")&gt;=6),"Yes","")</f>
        <v/>
      </c>
      <c r="AD28" s="130">
        <f ca="1">RANK(AA28,AA$28:AA$59,0)</f>
        <v>16</v>
      </c>
    </row>
    <row r="29" spans="1:31" ht="15" x14ac:dyDescent="0.2">
      <c r="A29" s="47" t="str">
        <f t="shared" si="12"/>
        <v>SimonBell</v>
      </c>
      <c r="B29" s="42" t="s">
        <v>118</v>
      </c>
      <c r="C29" s="42" t="s">
        <v>47</v>
      </c>
      <c r="D29" s="74">
        <f>VLOOKUP(A29,'DB1'!$A:$D,4,0)</f>
        <v>24294</v>
      </c>
      <c r="E29" s="75">
        <f t="shared" ca="1" si="13"/>
        <v>46</v>
      </c>
      <c r="F29" s="90">
        <f>IFERROR(VLOOKUP(IF(VLOOKUP($A29,'AR factored'!$A$28:$Z$59,F$1,0)=0,0,RANK(VLOOKUP($A29,'AR factored'!$A$28:$Z$59,F$1,0),'AR factored'!F$28:F$59,1)),lookup!$A$2:$B$59,2,0),0)</f>
        <v>0</v>
      </c>
      <c r="G29" s="90">
        <f>IFERROR(VLOOKUP(IF(VLOOKUP($A29,'AR factored'!$A$28:$Z$59,G$1,0)=0,0,RANK(VLOOKUP($A29,'AR factored'!$A$28:$Z$59,G$1,0),'AR factored'!G$28:G$59,1)),lookup!$A$2:$B$59,2,0),0)</f>
        <v>0</v>
      </c>
      <c r="H29" s="90">
        <f>IFERROR(VLOOKUP(IF(VLOOKUP($A29,'AR factored'!$A$28:$Z$59,H$1,0)=0,0,RANK(VLOOKUP($A29,'AR factored'!$A$28:$Z$59,H$1,0),'AR factored'!H$28:H$59,1)),lookup!$A$2:$B$59,2,0),0)</f>
        <v>0</v>
      </c>
      <c r="I29" s="90">
        <f>IFERROR(VLOOKUP(IF(VLOOKUP($A29,'AR factored'!$A$28:$Z$59,I$1,0)=0,0,RANK(VLOOKUP($A29,'AR factored'!$A$28:$Z$59,I$1,0),'AR factored'!I$28:I$59,1)),lookup!$A$2:$B$59,2,0),0)</f>
        <v>0</v>
      </c>
      <c r="J29" s="90">
        <f>IFERROR(VLOOKUP(IF(VLOOKUP($A29,'AR factored'!$A$28:$Z$59,J$1,0)=0,0,RANK(VLOOKUP($A29,'AR factored'!$A$28:$Z$59,J$1,0),'AR factored'!J$28:J$59,1)),lookup!$A$2:$B$59,2,0),0)</f>
        <v>0</v>
      </c>
      <c r="K29" s="90">
        <f>IFERROR(VLOOKUP(IF(VLOOKUP($A29,'AR factored'!$A$28:$Z$59,K$1,0)=0,0,RANK(VLOOKUP($A29,'AR factored'!$A$28:$Z$59,K$1,0),'AR factored'!K$28:K$59,1)),lookup!$A$2:$B$59,2,0),0)</f>
        <v>0</v>
      </c>
      <c r="L29" s="90">
        <f>IFERROR(VLOOKUP(IF(VLOOKUP($A29,'AR factored'!$A$28:$Z$59,L$1,0)=0,0,RANK(VLOOKUP($A29,'AR factored'!$A$28:$Z$59,L$1,0),'AR factored'!L$28:L$59,1)),lookup!$A$2:$B$59,2,0),0)</f>
        <v>0</v>
      </c>
      <c r="M29" s="140">
        <f>IFERROR(VLOOKUP(IF(VLOOKUP($A29,'AR factored'!$A$28:$Z$59,M$1,0)=0,0,RANK(VLOOKUP($A29,'AR factored'!$A$28:$Z$59,M$1,0),'AR factored'!M$28:M$59,1)),lookup!$A$2:$B$59,2,0),0)</f>
        <v>0</v>
      </c>
      <c r="N29" s="189">
        <f>IFERROR(VLOOKUP(IF(VLOOKUP($A29,'AR factored'!$A$28:$Z$59,N$1,0)=0,0,RANK(VLOOKUP($A29,'AR factored'!$A$28:$Z$59,N$1,0),'AR factored'!N$28:N$59,1)),lookup!$A$2:$B$59,2,0),0)</f>
        <v>0</v>
      </c>
      <c r="O29" s="91">
        <f>IFERROR(VLOOKUP(IF(VLOOKUP($A29,'AR factored'!$A$28:$Z$59,O$1,0)=0,0,RANK(VLOOKUP($A29,'AR factored'!$A$28:$Z$59,O$1,0),'AR factored'!O$28:O$59,1)),lookup!$A$2:$B$59,2,0),0)</f>
        <v>0</v>
      </c>
      <c r="P29" s="91">
        <f>IFERROR(VLOOKUP(IF(VLOOKUP($A29,'AR factored'!$A$28:$Z$59,P$1,0)=0,0,RANK(VLOOKUP($A29,'AR factored'!$A$28:$Z$59,P$1,0),'AR factored'!P$28:P$59,1)),lookup!$A$2:$B$59,2,0),0)</f>
        <v>0</v>
      </c>
      <c r="Q29" s="91">
        <f>IFERROR(VLOOKUP(IF(VLOOKUP($A29,'AR factored'!$A$28:$Z$59,Q$1,0)=0,0,RANK(VLOOKUP($A29,'AR factored'!$A$28:$Z$59,Q$1,0),'AR factored'!Q$28:Q$59,1)),lookup!$A$2:$B$59,2,0),0)</f>
        <v>0</v>
      </c>
      <c r="R29" s="91">
        <f>IFERROR(VLOOKUP(IF(VLOOKUP($A29,'AR factored'!$A$28:$Z$59,R$1,0)=0,0,RANK(VLOOKUP($A29,'AR factored'!$A$28:$Z$59,R$1,0),'AR factored'!R$28:R$59,1)),lookup!$A$2:$B$59,2,0),0)</f>
        <v>0</v>
      </c>
      <c r="S29" s="91">
        <f>IFERROR(VLOOKUP(IF(VLOOKUP($A29,'AR factored'!$A$28:$Z$59,S$1,0)=0,0,RANK(VLOOKUP($A29,'AR factored'!$A$28:$Z$59,S$1,0),'AR factored'!S$28:S$59,1)),lookup!$A$2:$B$59,2,0),0)</f>
        <v>0</v>
      </c>
      <c r="T29" s="190">
        <f>IFERROR(VLOOKUP(IF(VLOOKUP($A29,'AR factored'!$A$28:$Z$59,T$1,0)=0,0,RANK(VLOOKUP($A29,'AR factored'!$A$28:$Z$59,T$1,0),'AR factored'!T$28:T$59,1)),lookup!$A$2:$B$59,2,0),0)</f>
        <v>0</v>
      </c>
      <c r="U29" s="197">
        <f>IFERROR(VLOOKUP(IF(VLOOKUP($A29,'AR factored'!$A$28:$Z$59,U$1,0)=0,0,RANK(VLOOKUP($A29,'AR factored'!$A$28:$Z$59,U$1,0),'AR factored'!U$28:U$59,1)),lookup!$A$2:$B$59,2,0),0)</f>
        <v>0</v>
      </c>
      <c r="V29" s="92">
        <f>IFERROR(VLOOKUP(IF(VLOOKUP($A29,'AR factored'!$A$28:$Z$59,V$1,0)=0,0,RANK(VLOOKUP($A29,'AR factored'!$A$28:$Z$59,V$1,0),'AR factored'!V$28:V$59,1)),lookup!$A$2:$B$59,2,0),0)</f>
        <v>0</v>
      </c>
      <c r="W29" s="92">
        <f>IFERROR(VLOOKUP(IF(VLOOKUP($A29,'AR factored'!$A$28:$Z$59,W$1,0)=0,0,RANK(VLOOKUP($A29,'AR factored'!$A$28:$Z$59,W$1,0),'AR factored'!W$28:W$59,1)),lookup!$A$2:$B$59,2,0),0)</f>
        <v>0</v>
      </c>
      <c r="X29" s="92">
        <f>IFERROR(VLOOKUP(IF(VLOOKUP($A29,'AR factored'!$A$28:$Z$59,X$1,0)=0,0,RANK(VLOOKUP($A29,'AR factored'!$A$28:$Z$59,X$1,0),'AR factored'!X$28:X$59,1)),lookup!$A$2:$B$59,2,0),0)</f>
        <v>0</v>
      </c>
      <c r="Y29" s="92">
        <f>IFERROR(VLOOKUP(IF(VLOOKUP($A29,'AR factored'!$A$28:$Z$59,Y$1,0)=0,0,RANK(VLOOKUP($A29,'AR factored'!$A$28:$Z$59,Y$1,0),'AR factored'!Y$28:Y$59,1)),lookup!$A$2:$B$59,2,0),0)</f>
        <v>0</v>
      </c>
      <c r="Z29" s="198">
        <f>IFERROR(VLOOKUP(IF(VLOOKUP($A29,'AR factored'!$A$28:$Z$59,Z$1,0)=0,0,RANK(VLOOKUP($A29,'AR factored'!$A$28:$Z$59,Z$1,0),'AR factored'!Z$28:Z$59,1)),lookup!$A$2:$B$59,2,0),0)</f>
        <v>0</v>
      </c>
      <c r="AA29" s="137">
        <f t="shared" si="9"/>
        <v>0</v>
      </c>
      <c r="AB29" s="65">
        <f t="shared" si="10"/>
        <v>0</v>
      </c>
      <c r="AC29" s="48" t="str">
        <f t="shared" si="11"/>
        <v/>
      </c>
      <c r="AD29" s="130">
        <f t="shared" ref="AD29:AD59" ca="1" si="17">RANK(AA29,AA$28:AA$59,0)</f>
        <v>16</v>
      </c>
    </row>
    <row r="30" spans="1:31" ht="15" x14ac:dyDescent="0.2">
      <c r="A30" s="47" t="str">
        <f t="shared" si="12"/>
        <v>TonyBriscoe</v>
      </c>
      <c r="B30" s="42" t="s">
        <v>100</v>
      </c>
      <c r="C30" s="42" t="s">
        <v>101</v>
      </c>
      <c r="D30" s="74">
        <f>VLOOKUP(A30,'DB1'!$A:$D,4,0)</f>
        <v>22725</v>
      </c>
      <c r="E30" s="75">
        <f t="shared" ca="1" si="13"/>
        <v>50</v>
      </c>
      <c r="F30" s="90">
        <f ca="1">IFERROR(VLOOKUP(IF(VLOOKUP($A30,'AR factored'!$A$28:$Z$59,F$1,0)=0,0,RANK(VLOOKUP($A30,'AR factored'!$A$28:$Z$59,F$1,0),'AR factored'!F$28:F$59,1)),lookup!$A$2:$B$59,2,0),0)</f>
        <v>100</v>
      </c>
      <c r="G30" s="90">
        <f>IFERROR(VLOOKUP(IF(VLOOKUP($A30,'AR factored'!$A$28:$Z$59,G$1,0)=0,0,RANK(VLOOKUP($A30,'AR factored'!$A$28:$Z$59,G$1,0),'AR factored'!G$28:G$59,1)),lookup!$A$2:$B$59,2,0),0)</f>
        <v>0</v>
      </c>
      <c r="H30" s="90">
        <f>IFERROR(VLOOKUP(IF(VLOOKUP($A30,'AR factored'!$A$28:$Z$59,H$1,0)=0,0,RANK(VLOOKUP($A30,'AR factored'!$A$28:$Z$59,H$1,0),'AR factored'!H$28:H$59,1)),lookup!$A$2:$B$59,2,0),0)</f>
        <v>0</v>
      </c>
      <c r="I30" s="90">
        <f>IFERROR(VLOOKUP(IF(VLOOKUP($A30,'AR factored'!$A$28:$Z$59,I$1,0)=0,0,RANK(VLOOKUP($A30,'AR factored'!$A$28:$Z$59,I$1,0),'AR factored'!I$28:I$59,1)),lookup!$A$2:$B$59,2,0),0)</f>
        <v>0</v>
      </c>
      <c r="J30" s="90">
        <f ca="1">IFERROR(VLOOKUP(IF(VLOOKUP($A30,'AR factored'!$A$28:$Z$59,J$1,0)=0,0,RANK(VLOOKUP($A30,'AR factored'!$A$28:$Z$59,J$1,0),'AR factored'!J$28:J$59,1)),lookup!$A$2:$B$59,2,0),0)</f>
        <v>98</v>
      </c>
      <c r="K30" s="90">
        <f ca="1">IFERROR(VLOOKUP(IF(VLOOKUP($A30,'AR factored'!$A$28:$Z$59,K$1,0)=0,0,RANK(VLOOKUP($A30,'AR factored'!$A$28:$Z$59,K$1,0),'AR factored'!K$28:K$59,1)),lookup!$A$2:$B$59,2,0),0)</f>
        <v>99</v>
      </c>
      <c r="L30" s="90">
        <f>IFERROR(VLOOKUP(IF(VLOOKUP($A30,'AR factored'!$A$28:$Z$59,L$1,0)=0,0,RANK(VLOOKUP($A30,'AR factored'!$A$28:$Z$59,L$1,0),'AR factored'!L$28:L$59,1)),lookup!$A$2:$B$59,2,0),0)</f>
        <v>0</v>
      </c>
      <c r="M30" s="140">
        <f ca="1">IFERROR(VLOOKUP(IF(VLOOKUP($A30,'AR factored'!$A$28:$Z$59,M$1,0)=0,0,RANK(VLOOKUP($A30,'AR factored'!$A$28:$Z$59,M$1,0),'AR factored'!M$28:M$59,1)),lookup!$A$2:$B$59,2,0),0)</f>
        <v>98</v>
      </c>
      <c r="N30" s="189">
        <f ca="1">IFERROR(VLOOKUP(IF(VLOOKUP($A30,'AR factored'!$A$28:$Z$59,N$1,0)=0,0,RANK(VLOOKUP($A30,'AR factored'!$A$28:$Z$59,N$1,0),'AR factored'!N$28:N$59,1)),lookup!$A$2:$B$59,2,0),0)</f>
        <v>98</v>
      </c>
      <c r="O30" s="91">
        <f>IFERROR(VLOOKUP(IF(VLOOKUP($A30,'AR factored'!$A$28:$Z$59,O$1,0)=0,0,RANK(VLOOKUP($A30,'AR factored'!$A$28:$Z$59,O$1,0),'AR factored'!O$28:O$59,1)),lookup!$A$2:$B$59,2,0),0)</f>
        <v>0</v>
      </c>
      <c r="P30" s="91">
        <f ca="1">IFERROR(VLOOKUP(IF(VLOOKUP($A30,'AR factored'!$A$28:$Z$59,P$1,0)=0,0,RANK(VLOOKUP($A30,'AR factored'!$A$28:$Z$59,P$1,0),'AR factored'!P$28:P$59,1)),lookup!$A$2:$B$59,2,0),0)</f>
        <v>98</v>
      </c>
      <c r="Q30" s="91">
        <f>IFERROR(VLOOKUP(IF(VLOOKUP($A30,'AR factored'!$A$28:$Z$59,Q$1,0)=0,0,RANK(VLOOKUP($A30,'AR factored'!$A$28:$Z$59,Q$1,0),'AR factored'!Q$28:Q$59,1)),lookup!$A$2:$B$59,2,0),0)</f>
        <v>0</v>
      </c>
      <c r="R30" s="91">
        <f>IFERROR(VLOOKUP(IF(VLOOKUP($A30,'AR factored'!$A$28:$Z$59,R$1,0)=0,0,RANK(VLOOKUP($A30,'AR factored'!$A$28:$Z$59,R$1,0),'AR factored'!R$28:R$59,1)),lookup!$A$2:$B$59,2,0),0)</f>
        <v>0</v>
      </c>
      <c r="S30" s="91">
        <f>IFERROR(VLOOKUP(IF(VLOOKUP($A30,'AR factored'!$A$28:$Z$59,S$1,0)=0,0,RANK(VLOOKUP($A30,'AR factored'!$A$28:$Z$59,S$1,0),'AR factored'!S$28:S$59,1)),lookup!$A$2:$B$59,2,0),0)</f>
        <v>0</v>
      </c>
      <c r="T30" s="190">
        <f>IFERROR(VLOOKUP(IF(VLOOKUP($A30,'AR factored'!$A$28:$Z$59,T$1,0)=0,0,RANK(VLOOKUP($A30,'AR factored'!$A$28:$Z$59,T$1,0),'AR factored'!T$28:T$59,1)),lookup!$A$2:$B$59,2,0),0)</f>
        <v>0</v>
      </c>
      <c r="U30" s="197">
        <f>IFERROR(VLOOKUP(IF(VLOOKUP($A30,'AR factored'!$A$28:$Z$59,U$1,0)=0,0,RANK(VLOOKUP($A30,'AR factored'!$A$28:$Z$59,U$1,0),'AR factored'!U$28:U$59,1)),lookup!$A$2:$B$59,2,0),0)</f>
        <v>0</v>
      </c>
      <c r="V30" s="92">
        <f>IFERROR(VLOOKUP(IF(VLOOKUP($A30,'AR factored'!$A$28:$Z$59,V$1,0)=0,0,RANK(VLOOKUP($A30,'AR factored'!$A$28:$Z$59,V$1,0),'AR factored'!V$28:V$59,1)),lookup!$A$2:$B$59,2,0),0)</f>
        <v>0</v>
      </c>
      <c r="W30" s="92">
        <f ca="1">IFERROR(VLOOKUP(IF(VLOOKUP($A30,'AR factored'!$A$28:$Z$59,W$1,0)=0,0,RANK(VLOOKUP($A30,'AR factored'!$A$28:$Z$59,W$1,0),'AR factored'!W$28:W$59,1)),lookup!$A$2:$B$59,2,0),0)</f>
        <v>98</v>
      </c>
      <c r="X30" s="92">
        <f>IFERROR(VLOOKUP(IF(VLOOKUP($A30,'AR factored'!$A$28:$Z$59,X$1,0)=0,0,RANK(VLOOKUP($A30,'AR factored'!$A$28:$Z$59,X$1,0),'AR factored'!X$28:X$59,1)),lookup!$A$2:$B$59,2,0),0)</f>
        <v>0</v>
      </c>
      <c r="Y30" s="92">
        <f ca="1">IFERROR(VLOOKUP(IF(VLOOKUP($A30,'AR factored'!$A$28:$Z$59,Y$1,0)=0,0,RANK(VLOOKUP($A30,'AR factored'!$A$28:$Z$59,Y$1,0),'AR factored'!Y$28:Y$59,1)),lookup!$A$2:$B$59,2,0),0)</f>
        <v>98</v>
      </c>
      <c r="Z30" s="198">
        <f ca="1">IFERROR(VLOOKUP(IF(VLOOKUP($A30,'AR factored'!$A$28:$Z$59,Z$1,0)=0,0,RANK(VLOOKUP($A30,'AR factored'!$A$28:$Z$59,Z$1,0),'AR factored'!Z$28:Z$59,1)),lookup!$A$2:$B$59,2,0),0)</f>
        <v>97</v>
      </c>
      <c r="AA30" s="137">
        <f t="shared" ca="1" si="9"/>
        <v>591</v>
      </c>
      <c r="AB30" s="65">
        <f t="shared" ca="1" si="10"/>
        <v>9</v>
      </c>
      <c r="AC30" s="48" t="str">
        <f t="shared" ca="1" si="11"/>
        <v>Yes</v>
      </c>
      <c r="AD30" s="130">
        <f t="shared" ca="1" si="17"/>
        <v>5</v>
      </c>
      <c r="AE30" s="14" t="s">
        <v>329</v>
      </c>
    </row>
    <row r="31" spans="1:31" s="17" customFormat="1" ht="15" x14ac:dyDescent="0.2">
      <c r="A31" s="47" t="str">
        <f>B31&amp;C31</f>
        <v>ShaunCavanagh</v>
      </c>
      <c r="B31" s="42" t="s">
        <v>43</v>
      </c>
      <c r="C31" s="42" t="s">
        <v>44</v>
      </c>
      <c r="D31" s="74">
        <f>VLOOKUP(A31,'DB1'!$A:$D,4,0)</f>
        <v>23784</v>
      </c>
      <c r="E31" s="75">
        <f t="shared" ca="1" si="13"/>
        <v>47</v>
      </c>
      <c r="F31" s="90">
        <f>IFERROR(VLOOKUP(IF(VLOOKUP($A31,'AR factored'!$A$28:$Z$59,F$1,0)=0,0,RANK(VLOOKUP($A31,'AR factored'!$A$28:$Z$59,F$1,0),'AR factored'!F$28:F$59,1)),lookup!$A$2:$B$59,2,0),0)</f>
        <v>0</v>
      </c>
      <c r="G31" s="90">
        <f>IFERROR(VLOOKUP(IF(VLOOKUP($A31,'AR factored'!$A$28:$Z$59,G$1,0)=0,0,RANK(VLOOKUP($A31,'AR factored'!$A$28:$Z$59,G$1,0),'AR factored'!G$28:G$59,1)),lookup!$A$2:$B$59,2,0),0)</f>
        <v>0</v>
      </c>
      <c r="H31" s="90">
        <f>IFERROR(VLOOKUP(IF(VLOOKUP($A31,'AR factored'!$A$28:$Z$59,H$1,0)=0,0,RANK(VLOOKUP($A31,'AR factored'!$A$28:$Z$59,H$1,0),'AR factored'!H$28:H$59,1)),lookup!$A$2:$B$59,2,0),0)</f>
        <v>0</v>
      </c>
      <c r="I31" s="90">
        <f>IFERROR(VLOOKUP(IF(VLOOKUP($A31,'AR factored'!$A$28:$Z$59,I$1,0)=0,0,RANK(VLOOKUP($A31,'AR factored'!$A$28:$Z$59,I$1,0),'AR factored'!I$28:I$59,1)),lookup!$A$2:$B$59,2,0),0)</f>
        <v>0</v>
      </c>
      <c r="J31" s="90">
        <f>IFERROR(VLOOKUP(IF(VLOOKUP($A31,'AR factored'!$A$28:$Z$59,J$1,0)=0,0,RANK(VLOOKUP($A31,'AR factored'!$A$28:$Z$59,J$1,0),'AR factored'!J$28:J$59,1)),lookup!$A$2:$B$59,2,0),0)</f>
        <v>0</v>
      </c>
      <c r="K31" s="90">
        <f>IFERROR(VLOOKUP(IF(VLOOKUP($A31,'AR factored'!$A$28:$Z$59,K$1,0)=0,0,RANK(VLOOKUP($A31,'AR factored'!$A$28:$Z$59,K$1,0),'AR factored'!K$28:K$59,1)),lookup!$A$2:$B$59,2,0),0)</f>
        <v>0</v>
      </c>
      <c r="L31" s="90">
        <f>IFERROR(VLOOKUP(IF(VLOOKUP($A31,'AR factored'!$A$28:$Z$59,L$1,0)=0,0,RANK(VLOOKUP($A31,'AR factored'!$A$28:$Z$59,L$1,0),'AR factored'!L$28:L$59,1)),lookup!$A$2:$B$59,2,0),0)</f>
        <v>0</v>
      </c>
      <c r="M31" s="140">
        <f>IFERROR(VLOOKUP(IF(VLOOKUP($A31,'AR factored'!$A$28:$Z$59,M$1,0)=0,0,RANK(VLOOKUP($A31,'AR factored'!$A$28:$Z$59,M$1,0),'AR factored'!M$28:M$59,1)),lookup!$A$2:$B$59,2,0),0)</f>
        <v>0</v>
      </c>
      <c r="N31" s="189">
        <f>IFERROR(VLOOKUP(IF(VLOOKUP($A31,'AR factored'!$A$28:$Z$59,N$1,0)=0,0,RANK(VLOOKUP($A31,'AR factored'!$A$28:$Z$59,N$1,0),'AR factored'!N$28:N$59,1)),lookup!$A$2:$B$59,2,0),0)</f>
        <v>0</v>
      </c>
      <c r="O31" s="91">
        <f>IFERROR(VLOOKUP(IF(VLOOKUP($A31,'AR factored'!$A$28:$Z$59,O$1,0)=0,0,RANK(VLOOKUP($A31,'AR factored'!$A$28:$Z$59,O$1,0),'AR factored'!O$28:O$59,1)),lookup!$A$2:$B$59,2,0),0)</f>
        <v>0</v>
      </c>
      <c r="P31" s="91">
        <f>IFERROR(VLOOKUP(IF(VLOOKUP($A31,'AR factored'!$A$28:$Z$59,P$1,0)=0,0,RANK(VLOOKUP($A31,'AR factored'!$A$28:$Z$59,P$1,0),'AR factored'!P$28:P$59,1)),lookup!$A$2:$B$59,2,0),0)</f>
        <v>0</v>
      </c>
      <c r="Q31" s="91">
        <f>IFERROR(VLOOKUP(IF(VLOOKUP($A31,'AR factored'!$A$28:$Z$59,Q$1,0)=0,0,RANK(VLOOKUP($A31,'AR factored'!$A$28:$Z$59,Q$1,0),'AR factored'!Q$28:Q$59,1)),lookup!$A$2:$B$59,2,0),0)</f>
        <v>0</v>
      </c>
      <c r="R31" s="91">
        <f>IFERROR(VLOOKUP(IF(VLOOKUP($A31,'AR factored'!$A$28:$Z$59,R$1,0)=0,0,RANK(VLOOKUP($A31,'AR factored'!$A$28:$Z$59,R$1,0),'AR factored'!R$28:R$59,1)),lookup!$A$2:$B$59,2,0),0)</f>
        <v>0</v>
      </c>
      <c r="S31" s="91">
        <f>IFERROR(VLOOKUP(IF(VLOOKUP($A31,'AR factored'!$A$28:$Z$59,S$1,0)=0,0,RANK(VLOOKUP($A31,'AR factored'!$A$28:$Z$59,S$1,0),'AR factored'!S$28:S$59,1)),lookup!$A$2:$B$59,2,0),0)</f>
        <v>0</v>
      </c>
      <c r="T31" s="190">
        <f>IFERROR(VLOOKUP(IF(VLOOKUP($A31,'AR factored'!$A$28:$Z$59,T$1,0)=0,0,RANK(VLOOKUP($A31,'AR factored'!$A$28:$Z$59,T$1,0),'AR factored'!T$28:T$59,1)),lookup!$A$2:$B$59,2,0),0)</f>
        <v>0</v>
      </c>
      <c r="U31" s="197">
        <f>IFERROR(VLOOKUP(IF(VLOOKUP($A31,'AR factored'!$A$28:$Z$59,U$1,0)=0,0,RANK(VLOOKUP($A31,'AR factored'!$A$28:$Z$59,U$1,0),'AR factored'!U$28:U$59,1)),lookup!$A$2:$B$59,2,0),0)</f>
        <v>0</v>
      </c>
      <c r="V31" s="92">
        <f>IFERROR(VLOOKUP(IF(VLOOKUP($A31,'AR factored'!$A$28:$Z$59,V$1,0)=0,0,RANK(VLOOKUP($A31,'AR factored'!$A$28:$Z$59,V$1,0),'AR factored'!V$28:V$59,1)),lookup!$A$2:$B$59,2,0),0)</f>
        <v>0</v>
      </c>
      <c r="W31" s="92">
        <f>IFERROR(VLOOKUP(IF(VLOOKUP($A31,'AR factored'!$A$28:$Z$59,W$1,0)=0,0,RANK(VLOOKUP($A31,'AR factored'!$A$28:$Z$59,W$1,0),'AR factored'!W$28:W$59,1)),lookup!$A$2:$B$59,2,0),0)</f>
        <v>0</v>
      </c>
      <c r="X31" s="92">
        <f>IFERROR(VLOOKUP(IF(VLOOKUP($A31,'AR factored'!$A$28:$Z$59,X$1,0)=0,0,RANK(VLOOKUP($A31,'AR factored'!$A$28:$Z$59,X$1,0),'AR factored'!X$28:X$59,1)),lookup!$A$2:$B$59,2,0),0)</f>
        <v>0</v>
      </c>
      <c r="Y31" s="92">
        <f>IFERROR(VLOOKUP(IF(VLOOKUP($A31,'AR factored'!$A$28:$Z$59,Y$1,0)=0,0,RANK(VLOOKUP($A31,'AR factored'!$A$28:$Z$59,Y$1,0),'AR factored'!Y$28:Y$59,1)),lookup!$A$2:$B$59,2,0),0)</f>
        <v>0</v>
      </c>
      <c r="Z31" s="198">
        <f>IFERROR(VLOOKUP(IF(VLOOKUP($A31,'AR factored'!$A$28:$Z$59,Z$1,0)=0,0,RANK(VLOOKUP($A31,'AR factored'!$A$28:$Z$59,Z$1,0),'AR factored'!Z$28:Z$59,1)),lookup!$A$2:$B$59,2,0),0)</f>
        <v>0</v>
      </c>
      <c r="AA31" s="137">
        <f t="shared" ref="AA31:AA50" si="18">SUM(LARGE(F31:Z31,1)+LARGE(F31:Z31,2)+LARGE(F31:Z31,3)+LARGE(F31:Z31,4)+LARGE(F31:Z31,5)+LARGE(F31:Z31,6))</f>
        <v>0</v>
      </c>
      <c r="AB31" s="65">
        <f t="shared" ref="AB31:AB50" si="19">COUNTIF(F31:Z31,"&gt;0")</f>
        <v>0</v>
      </c>
      <c r="AC31" s="48" t="str">
        <f t="shared" ref="AC31:AC50" si="20">IF(AND(COUNTIF(F31:Z31,"&gt;0")&gt;=6),"Yes","")</f>
        <v/>
      </c>
      <c r="AD31" s="130">
        <f t="shared" ca="1" si="17"/>
        <v>16</v>
      </c>
    </row>
    <row r="32" spans="1:31" ht="15" x14ac:dyDescent="0.2">
      <c r="A32" s="47" t="str">
        <f t="shared" si="12"/>
        <v>FayyazChaudhri</v>
      </c>
      <c r="B32" s="42" t="s">
        <v>48</v>
      </c>
      <c r="C32" s="42" t="s">
        <v>140</v>
      </c>
      <c r="D32" s="74">
        <f>VLOOKUP(A32,'DB1'!$A:$D,4,0)</f>
        <v>22163</v>
      </c>
      <c r="E32" s="75">
        <f t="shared" ca="1" si="13"/>
        <v>52</v>
      </c>
      <c r="F32" s="90">
        <f>IFERROR(VLOOKUP(IF(VLOOKUP($A32,'AR factored'!$A$28:$Z$59,F$1,0)=0,0,RANK(VLOOKUP($A32,'AR factored'!$A$28:$Z$59,F$1,0),'AR factored'!F$28:F$59,1)),lookup!$A$2:$B$59,2,0),0)</f>
        <v>0</v>
      </c>
      <c r="G32" s="90">
        <f>IFERROR(VLOOKUP(IF(VLOOKUP($A32,'AR factored'!$A$28:$Z$59,G$1,0)=0,0,RANK(VLOOKUP($A32,'AR factored'!$A$28:$Z$59,G$1,0),'AR factored'!G$28:G$59,1)),lookup!$A$2:$B$59,2,0),0)</f>
        <v>0</v>
      </c>
      <c r="H32" s="90">
        <f ca="1">IFERROR(VLOOKUP(IF(VLOOKUP($A32,'AR factored'!$A$28:$Z$59,H$1,0)=0,0,RANK(VLOOKUP($A32,'AR factored'!$A$28:$Z$59,H$1,0),'AR factored'!H$28:H$59,1)),lookup!$A$2:$B$59,2,0),0)</f>
        <v>95</v>
      </c>
      <c r="I32" s="90">
        <f>IFERROR(VLOOKUP(IF(VLOOKUP($A32,'AR factored'!$A$28:$Z$59,I$1,0)=0,0,RANK(VLOOKUP($A32,'AR factored'!$A$28:$Z$59,I$1,0),'AR factored'!I$28:I$59,1)),lookup!$A$2:$B$59,2,0),0)</f>
        <v>0</v>
      </c>
      <c r="J32" s="90">
        <f>IFERROR(VLOOKUP(IF(VLOOKUP($A32,'AR factored'!$A$28:$Z$59,J$1,0)=0,0,RANK(VLOOKUP($A32,'AR factored'!$A$28:$Z$59,J$1,0),'AR factored'!J$28:J$59,1)),lookup!$A$2:$B$59,2,0),0)</f>
        <v>0</v>
      </c>
      <c r="K32" s="90">
        <f>IFERROR(VLOOKUP(IF(VLOOKUP($A32,'AR factored'!$A$28:$Z$59,K$1,0)=0,0,RANK(VLOOKUP($A32,'AR factored'!$A$28:$Z$59,K$1,0),'AR factored'!K$28:K$59,1)),lookup!$A$2:$B$59,2,0),0)</f>
        <v>0</v>
      </c>
      <c r="L32" s="90">
        <f>IFERROR(VLOOKUP(IF(VLOOKUP($A32,'AR factored'!$A$28:$Z$59,L$1,0)=0,0,RANK(VLOOKUP($A32,'AR factored'!$A$28:$Z$59,L$1,0),'AR factored'!L$28:L$59,1)),lookup!$A$2:$B$59,2,0),0)</f>
        <v>0</v>
      </c>
      <c r="M32" s="140">
        <f>IFERROR(VLOOKUP(IF(VLOOKUP($A32,'AR factored'!$A$28:$Z$59,M$1,0)=0,0,RANK(VLOOKUP($A32,'AR factored'!$A$28:$Z$59,M$1,0),'AR factored'!M$28:M$59,1)),lookup!$A$2:$B$59,2,0),0)</f>
        <v>0</v>
      </c>
      <c r="N32" s="189">
        <f>IFERROR(VLOOKUP(IF(VLOOKUP($A32,'AR factored'!$A$28:$Z$59,N$1,0)=0,0,RANK(VLOOKUP($A32,'AR factored'!$A$28:$Z$59,N$1,0),'AR factored'!N$28:N$59,1)),lookup!$A$2:$B$59,2,0),0)</f>
        <v>0</v>
      </c>
      <c r="O32" s="91">
        <f>IFERROR(VLOOKUP(IF(VLOOKUP($A32,'AR factored'!$A$28:$Z$59,O$1,0)=0,0,RANK(VLOOKUP($A32,'AR factored'!$A$28:$Z$59,O$1,0),'AR factored'!O$28:O$59,1)),lookup!$A$2:$B$59,2,0),0)</f>
        <v>0</v>
      </c>
      <c r="P32" s="91">
        <f>IFERROR(VLOOKUP(IF(VLOOKUP($A32,'AR factored'!$A$28:$Z$59,P$1,0)=0,0,RANK(VLOOKUP($A32,'AR factored'!$A$28:$Z$59,P$1,0),'AR factored'!P$28:P$59,1)),lookup!$A$2:$B$59,2,0),0)</f>
        <v>0</v>
      </c>
      <c r="Q32" s="91">
        <f>IFERROR(VLOOKUP(IF(VLOOKUP($A32,'AR factored'!$A$28:$Z$59,Q$1,0)=0,0,RANK(VLOOKUP($A32,'AR factored'!$A$28:$Z$59,Q$1,0),'AR factored'!Q$28:Q$59,1)),lookup!$A$2:$B$59,2,0),0)</f>
        <v>0</v>
      </c>
      <c r="R32" s="91">
        <f ca="1">IFERROR(VLOOKUP(IF(VLOOKUP($A32,'AR factored'!$A$28:$Z$59,R$1,0)=0,0,RANK(VLOOKUP($A32,'AR factored'!$A$28:$Z$59,R$1,0),'AR factored'!R$28:R$59,1)),lookup!$A$2:$B$59,2,0),0)</f>
        <v>97</v>
      </c>
      <c r="S32" s="91">
        <f>IFERROR(VLOOKUP(IF(VLOOKUP($A32,'AR factored'!$A$28:$Z$59,S$1,0)=0,0,RANK(VLOOKUP($A32,'AR factored'!$A$28:$Z$59,S$1,0),'AR factored'!S$28:S$59,1)),lookup!$A$2:$B$59,2,0),0)</f>
        <v>0</v>
      </c>
      <c r="T32" s="190">
        <f>IFERROR(VLOOKUP(IF(VLOOKUP($A32,'AR factored'!$A$28:$Z$59,T$1,0)=0,0,RANK(VLOOKUP($A32,'AR factored'!$A$28:$Z$59,T$1,0),'AR factored'!T$28:T$59,1)),lookup!$A$2:$B$59,2,0),0)</f>
        <v>0</v>
      </c>
      <c r="U32" s="197">
        <f ca="1">IFERROR(VLOOKUP(IF(VLOOKUP($A32,'AR factored'!$A$28:$Z$59,U$1,0)=0,0,RANK(VLOOKUP($A32,'AR factored'!$A$28:$Z$59,U$1,0),'AR factored'!U$28:U$59,1)),lookup!$A$2:$B$59,2,0),0)</f>
        <v>99</v>
      </c>
      <c r="V32" s="92">
        <f>IFERROR(VLOOKUP(IF(VLOOKUP($A32,'AR factored'!$A$28:$Z$59,V$1,0)=0,0,RANK(VLOOKUP($A32,'AR factored'!$A$28:$Z$59,V$1,0),'AR factored'!V$28:V$59,1)),lookup!$A$2:$B$59,2,0),0)</f>
        <v>0</v>
      </c>
      <c r="W32" s="92">
        <f>IFERROR(VLOOKUP(IF(VLOOKUP($A32,'AR factored'!$A$28:$Z$59,W$1,0)=0,0,RANK(VLOOKUP($A32,'AR factored'!$A$28:$Z$59,W$1,0),'AR factored'!W$28:W$59,1)),lookup!$A$2:$B$59,2,0),0)</f>
        <v>0</v>
      </c>
      <c r="X32" s="92">
        <f>IFERROR(VLOOKUP(IF(VLOOKUP($A32,'AR factored'!$A$28:$Z$59,X$1,0)=0,0,RANK(VLOOKUP($A32,'AR factored'!$A$28:$Z$59,X$1,0),'AR factored'!X$28:X$59,1)),lookup!$A$2:$B$59,2,0),0)</f>
        <v>0</v>
      </c>
      <c r="Y32" s="92">
        <f ca="1">IFERROR(VLOOKUP(IF(VLOOKUP($A32,'AR factored'!$A$28:$Z$59,Y$1,0)=0,0,RANK(VLOOKUP($A32,'AR factored'!$A$28:$Z$59,Y$1,0),'AR factored'!Y$28:Y$59,1)),lookup!$A$2:$B$59,2,0),0)</f>
        <v>96</v>
      </c>
      <c r="Z32" s="198">
        <f>IFERROR(VLOOKUP(IF(VLOOKUP($A32,'AR factored'!$A$28:$Z$59,Z$1,0)=0,0,RANK(VLOOKUP($A32,'AR factored'!$A$28:$Z$59,Z$1,0),'AR factored'!Z$28:Z$59,1)),lookup!$A$2:$B$59,2,0),0)</f>
        <v>0</v>
      </c>
      <c r="AA32" s="137">
        <f t="shared" ca="1" si="18"/>
        <v>387</v>
      </c>
      <c r="AB32" s="65">
        <f t="shared" ca="1" si="19"/>
        <v>4</v>
      </c>
      <c r="AC32" s="48" t="str">
        <f t="shared" ca="1" si="20"/>
        <v/>
      </c>
      <c r="AD32" s="130">
        <f t="shared" ca="1" si="17"/>
        <v>10</v>
      </c>
    </row>
    <row r="33" spans="1:32" ht="15.75" thickBot="1" x14ac:dyDescent="0.25">
      <c r="A33" s="47" t="str">
        <f t="shared" si="12"/>
        <v>PaulCoan</v>
      </c>
      <c r="B33" s="242" t="s">
        <v>15</v>
      </c>
      <c r="C33" s="242" t="s">
        <v>126</v>
      </c>
      <c r="D33" s="243">
        <f>VLOOKUP(A33,'DB1'!$A:$D,4,0)</f>
        <v>21114</v>
      </c>
      <c r="E33" s="244">
        <f t="shared" ca="1" si="13"/>
        <v>55</v>
      </c>
      <c r="F33" s="216">
        <f>IFERROR(VLOOKUP(IF(VLOOKUP($A33,'AR factored'!$A$28:$Z$59,F$1,0)=0,0,RANK(VLOOKUP($A33,'AR factored'!$A$28:$Z$59,F$1,0),'AR factored'!F$28:F$59,1)),lookup!$A$2:$B$59,2,0),0)</f>
        <v>0</v>
      </c>
      <c r="G33" s="216">
        <f>IFERROR(VLOOKUP(IF(VLOOKUP($A33,'AR factored'!$A$28:$Z$59,G$1,0)=0,0,RANK(VLOOKUP($A33,'AR factored'!$A$28:$Z$59,G$1,0),'AR factored'!G$28:G$59,1)),lookup!$A$2:$B$59,2,0),0)</f>
        <v>0</v>
      </c>
      <c r="H33" s="216">
        <f>IFERROR(VLOOKUP(IF(VLOOKUP($A33,'AR factored'!$A$28:$Z$59,H$1,0)=0,0,RANK(VLOOKUP($A33,'AR factored'!$A$28:$Z$59,H$1,0),'AR factored'!H$28:H$59,1)),lookup!$A$2:$B$59,2,0),0)</f>
        <v>0</v>
      </c>
      <c r="I33" s="216">
        <f>IFERROR(VLOOKUP(IF(VLOOKUP($A33,'AR factored'!$A$28:$Z$59,I$1,0)=0,0,RANK(VLOOKUP($A33,'AR factored'!$A$28:$Z$59,I$1,0),'AR factored'!I$28:I$59,1)),lookup!$A$2:$B$59,2,0),0)</f>
        <v>0</v>
      </c>
      <c r="J33" s="216">
        <f>IFERROR(VLOOKUP(IF(VLOOKUP($A33,'AR factored'!$A$28:$Z$59,J$1,0)=0,0,RANK(VLOOKUP($A33,'AR factored'!$A$28:$Z$59,J$1,0),'AR factored'!J$28:J$59,1)),lookup!$A$2:$B$59,2,0),0)</f>
        <v>0</v>
      </c>
      <c r="K33" s="216">
        <f>IFERROR(VLOOKUP(IF(VLOOKUP($A33,'AR factored'!$A$28:$Z$59,K$1,0)=0,0,RANK(VLOOKUP($A33,'AR factored'!$A$28:$Z$59,K$1,0),'AR factored'!K$28:K$59,1)),lookup!$A$2:$B$59,2,0),0)</f>
        <v>0</v>
      </c>
      <c r="L33" s="216">
        <f>IFERROR(VLOOKUP(IF(VLOOKUP($A33,'AR factored'!$A$28:$Z$59,L$1,0)=0,0,RANK(VLOOKUP($A33,'AR factored'!$A$28:$Z$59,L$1,0),'AR factored'!L$28:L$59,1)),lookup!$A$2:$B$59,2,0),0)</f>
        <v>0</v>
      </c>
      <c r="M33" s="217">
        <f>IFERROR(VLOOKUP(IF(VLOOKUP($A33,'AR factored'!$A$28:$Z$59,M$1,0)=0,0,RANK(VLOOKUP($A33,'AR factored'!$A$28:$Z$59,M$1,0),'AR factored'!M$28:M$59,1)),lookup!$A$2:$B$59,2,0),0)</f>
        <v>0</v>
      </c>
      <c r="N33" s="218">
        <f>IFERROR(VLOOKUP(IF(VLOOKUP($A33,'AR factored'!$A$28:$Z$59,N$1,0)=0,0,RANK(VLOOKUP($A33,'AR factored'!$A$28:$Z$59,N$1,0),'AR factored'!N$28:N$59,1)),lookup!$A$2:$B$59,2,0),0)</f>
        <v>0</v>
      </c>
      <c r="O33" s="219">
        <f>IFERROR(VLOOKUP(IF(VLOOKUP($A33,'AR factored'!$A$28:$Z$59,O$1,0)=0,0,RANK(VLOOKUP($A33,'AR factored'!$A$28:$Z$59,O$1,0),'AR factored'!O$28:O$59,1)),lookup!$A$2:$B$59,2,0),0)</f>
        <v>0</v>
      </c>
      <c r="P33" s="219">
        <f>IFERROR(VLOOKUP(IF(VLOOKUP($A33,'AR factored'!$A$28:$Z$59,P$1,0)=0,0,RANK(VLOOKUP($A33,'AR factored'!$A$28:$Z$59,P$1,0),'AR factored'!P$28:P$59,1)),lookup!$A$2:$B$59,2,0),0)</f>
        <v>0</v>
      </c>
      <c r="Q33" s="219">
        <f>IFERROR(VLOOKUP(IF(VLOOKUP($A33,'AR factored'!$A$28:$Z$59,Q$1,0)=0,0,RANK(VLOOKUP($A33,'AR factored'!$A$28:$Z$59,Q$1,0),'AR factored'!Q$28:Q$59,1)),lookup!$A$2:$B$59,2,0),0)</f>
        <v>0</v>
      </c>
      <c r="R33" s="219">
        <f>IFERROR(VLOOKUP(IF(VLOOKUP($A33,'AR factored'!$A$28:$Z$59,R$1,0)=0,0,RANK(VLOOKUP($A33,'AR factored'!$A$28:$Z$59,R$1,0),'AR factored'!R$28:R$59,1)),lookup!$A$2:$B$59,2,0),0)</f>
        <v>0</v>
      </c>
      <c r="S33" s="219">
        <f>IFERROR(VLOOKUP(IF(VLOOKUP($A33,'AR factored'!$A$28:$Z$59,S$1,0)=0,0,RANK(VLOOKUP($A33,'AR factored'!$A$28:$Z$59,S$1,0),'AR factored'!S$28:S$59,1)),lookup!$A$2:$B$59,2,0),0)</f>
        <v>0</v>
      </c>
      <c r="T33" s="220">
        <f>IFERROR(VLOOKUP(IF(VLOOKUP($A33,'AR factored'!$A$28:$Z$59,T$1,0)=0,0,RANK(VLOOKUP($A33,'AR factored'!$A$28:$Z$59,T$1,0),'AR factored'!T$28:T$59,1)),lookup!$A$2:$B$59,2,0),0)</f>
        <v>0</v>
      </c>
      <c r="U33" s="221">
        <f>IFERROR(VLOOKUP(IF(VLOOKUP($A33,'AR factored'!$A$28:$Z$59,U$1,0)=0,0,RANK(VLOOKUP($A33,'AR factored'!$A$28:$Z$59,U$1,0),'AR factored'!U$28:U$59,1)),lookup!$A$2:$B$59,2,0),0)</f>
        <v>0</v>
      </c>
      <c r="V33" s="222">
        <f>IFERROR(VLOOKUP(IF(VLOOKUP($A33,'AR factored'!$A$28:$Z$59,V$1,0)=0,0,RANK(VLOOKUP($A33,'AR factored'!$A$28:$Z$59,V$1,0),'AR factored'!V$28:V$59,1)),lookup!$A$2:$B$59,2,0),0)</f>
        <v>0</v>
      </c>
      <c r="W33" s="222">
        <f>IFERROR(VLOOKUP(IF(VLOOKUP($A33,'AR factored'!$A$28:$Z$59,W$1,0)=0,0,RANK(VLOOKUP($A33,'AR factored'!$A$28:$Z$59,W$1,0),'AR factored'!W$28:W$59,1)),lookup!$A$2:$B$59,2,0),0)</f>
        <v>0</v>
      </c>
      <c r="X33" s="222">
        <f>IFERROR(VLOOKUP(IF(VLOOKUP($A33,'AR factored'!$A$28:$Z$59,X$1,0)=0,0,RANK(VLOOKUP($A33,'AR factored'!$A$28:$Z$59,X$1,0),'AR factored'!X$28:X$59,1)),lookup!$A$2:$B$59,2,0),0)</f>
        <v>0</v>
      </c>
      <c r="Y33" s="222">
        <f>IFERROR(VLOOKUP(IF(VLOOKUP($A33,'AR factored'!$A$28:$Z$59,Y$1,0)=0,0,RANK(VLOOKUP($A33,'AR factored'!$A$28:$Z$59,Y$1,0),'AR factored'!Y$28:Y$59,1)),lookup!$A$2:$B$59,2,0),0)</f>
        <v>0</v>
      </c>
      <c r="Z33" s="223">
        <f>IFERROR(VLOOKUP(IF(VLOOKUP($A33,'AR factored'!$A$28:$Z$59,Z$1,0)=0,0,RANK(VLOOKUP($A33,'AR factored'!$A$28:$Z$59,Z$1,0),'AR factored'!Z$28:Z$59,1)),lookup!$A$2:$B$59,2,0),0)</f>
        <v>0</v>
      </c>
      <c r="AA33" s="224">
        <f t="shared" si="18"/>
        <v>0</v>
      </c>
      <c r="AB33" s="225">
        <f t="shared" si="19"/>
        <v>0</v>
      </c>
      <c r="AC33" s="226" t="str">
        <f t="shared" si="20"/>
        <v/>
      </c>
      <c r="AD33" s="227">
        <f t="shared" ca="1" si="17"/>
        <v>16</v>
      </c>
    </row>
    <row r="34" spans="1:32" ht="16.5" thickBot="1" x14ac:dyDescent="0.3">
      <c r="A34" s="47" t="str">
        <f t="shared" si="12"/>
        <v>RichardElliott</v>
      </c>
      <c r="B34" s="247" t="s">
        <v>67</v>
      </c>
      <c r="C34" s="248" t="s">
        <v>306</v>
      </c>
      <c r="D34" s="249">
        <f>VLOOKUP(A34,'DB1'!$A:$D,4,0)</f>
        <v>24326</v>
      </c>
      <c r="E34" s="250">
        <f t="shared" ca="1" si="13"/>
        <v>46</v>
      </c>
      <c r="F34" s="203">
        <f>IFERROR(VLOOKUP(IF(VLOOKUP($A34,'AR factored'!$A$28:$Z$59,F$1,0)=0,0,RANK(VLOOKUP($A34,'AR factored'!$A$28:$Z$59,F$1,0),'AR factored'!F$28:F$59,1)),lookup!$A$2:$B$59,2,0),0)</f>
        <v>0</v>
      </c>
      <c r="G34" s="204">
        <f>IFERROR(VLOOKUP(IF(VLOOKUP($A34,'AR factored'!$A$28:$Z$59,G$1,0)=0,0,RANK(VLOOKUP($A34,'AR factored'!$A$28:$Z$59,G$1,0),'AR factored'!G$28:G$59,1)),lookup!$A$2:$B$59,2,0),0)</f>
        <v>0</v>
      </c>
      <c r="H34" s="204">
        <f>IFERROR(VLOOKUP(IF(VLOOKUP($A34,'AR factored'!$A$28:$Z$59,H$1,0)=0,0,RANK(VLOOKUP($A34,'AR factored'!$A$28:$Z$59,H$1,0),'AR factored'!H$28:H$59,1)),lookup!$A$2:$B$59,2,0),0)</f>
        <v>0</v>
      </c>
      <c r="I34" s="204">
        <f>IFERROR(VLOOKUP(IF(VLOOKUP($A34,'AR factored'!$A$28:$Z$59,I$1,0)=0,0,RANK(VLOOKUP($A34,'AR factored'!$A$28:$Z$59,I$1,0),'AR factored'!I$28:I$59,1)),lookup!$A$2:$B$59,2,0),0)</f>
        <v>0</v>
      </c>
      <c r="J34" s="204">
        <f>IFERROR(VLOOKUP(IF(VLOOKUP($A34,'AR factored'!$A$28:$Z$59,J$1,0)=0,0,RANK(VLOOKUP($A34,'AR factored'!$A$28:$Z$59,J$1,0),'AR factored'!J$28:J$59,1)),lookup!$A$2:$B$59,2,0),0)</f>
        <v>0</v>
      </c>
      <c r="K34" s="204">
        <f>IFERROR(VLOOKUP(IF(VLOOKUP($A34,'AR factored'!$A$28:$Z$59,K$1,0)=0,0,RANK(VLOOKUP($A34,'AR factored'!$A$28:$Z$59,K$1,0),'AR factored'!K$28:K$59,1)),lookup!$A$2:$B$59,2,0),0)</f>
        <v>0</v>
      </c>
      <c r="L34" s="204">
        <f>IFERROR(VLOOKUP(IF(VLOOKUP($A34,'AR factored'!$A$28:$Z$59,L$1,0)=0,0,RANK(VLOOKUP($A34,'AR factored'!$A$28:$Z$59,L$1,0),'AR factored'!L$28:L$59,1)),lookup!$A$2:$B$59,2,0),0)</f>
        <v>0</v>
      </c>
      <c r="M34" s="205">
        <f ca="1">IFERROR(VLOOKUP(IF(VLOOKUP($A34,'AR factored'!$A$28:$Z$59,M$1,0)=0,0,RANK(VLOOKUP($A34,'AR factored'!$A$28:$Z$59,M$1,0),'AR factored'!M$28:M$59,1)),lookup!$A$2:$B$59,2,0),0)</f>
        <v>100</v>
      </c>
      <c r="N34" s="206">
        <f>IFERROR(VLOOKUP(IF(VLOOKUP($A34,'AR factored'!$A$28:$Z$59,N$1,0)=0,0,RANK(VLOOKUP($A34,'AR factored'!$A$28:$Z$59,N$1,0),'AR factored'!N$28:N$59,1)),lookup!$A$2:$B$59,2,0),0)</f>
        <v>0</v>
      </c>
      <c r="O34" s="207">
        <f>IFERROR(VLOOKUP(IF(VLOOKUP($A34,'AR factored'!$A$28:$Z$59,O$1,0)=0,0,RANK(VLOOKUP($A34,'AR factored'!$A$28:$Z$59,O$1,0),'AR factored'!O$28:O$59,1)),lookup!$A$2:$B$59,2,0),0)</f>
        <v>0</v>
      </c>
      <c r="P34" s="207">
        <f>IFERROR(VLOOKUP(IF(VLOOKUP($A34,'AR factored'!$A$28:$Z$59,P$1,0)=0,0,RANK(VLOOKUP($A34,'AR factored'!$A$28:$Z$59,P$1,0),'AR factored'!P$28:P$59,1)),lookup!$A$2:$B$59,2,0),0)</f>
        <v>0</v>
      </c>
      <c r="Q34" s="207">
        <f>IFERROR(VLOOKUP(IF(VLOOKUP($A34,'AR factored'!$A$28:$Z$59,Q$1,0)=0,0,RANK(VLOOKUP($A34,'AR factored'!$A$28:$Z$59,Q$1,0),'AR factored'!Q$28:Q$59,1)),lookup!$A$2:$B$59,2,0),0)</f>
        <v>0</v>
      </c>
      <c r="R34" s="207">
        <f ca="1">IFERROR(VLOOKUP(IF(VLOOKUP($A34,'AR factored'!$A$28:$Z$59,R$1,0)=0,0,RANK(VLOOKUP($A34,'AR factored'!$A$28:$Z$59,R$1,0),'AR factored'!R$28:R$59,1)),lookup!$A$2:$B$59,2,0),0)</f>
        <v>99</v>
      </c>
      <c r="S34" s="207">
        <f ca="1">IFERROR(VLOOKUP(IF(VLOOKUP($A34,'AR factored'!$A$28:$Z$59,S$1,0)=0,0,RANK(VLOOKUP($A34,'AR factored'!$A$28:$Z$59,S$1,0),'AR factored'!S$28:S$59,1)),lookup!$A$2:$B$59,2,0),0)</f>
        <v>99</v>
      </c>
      <c r="T34" s="208">
        <f ca="1">IFERROR(VLOOKUP(IF(VLOOKUP($A34,'AR factored'!$A$28:$Z$59,T$1,0)=0,0,RANK(VLOOKUP($A34,'AR factored'!$A$28:$Z$59,T$1,0),'AR factored'!T$28:T$59,1)),lookup!$A$2:$B$59,2,0),0)</f>
        <v>99</v>
      </c>
      <c r="U34" s="209">
        <f>IFERROR(VLOOKUP(IF(VLOOKUP($A34,'AR factored'!$A$28:$Z$59,U$1,0)=0,0,RANK(VLOOKUP($A34,'AR factored'!$A$28:$Z$59,U$1,0),'AR factored'!U$28:U$59,1)),lookup!$A$2:$B$59,2,0),0)</f>
        <v>0</v>
      </c>
      <c r="V34" s="210">
        <f>IFERROR(VLOOKUP(IF(VLOOKUP($A34,'AR factored'!$A$28:$Z$59,V$1,0)=0,0,RANK(VLOOKUP($A34,'AR factored'!$A$28:$Z$59,V$1,0),'AR factored'!V$28:V$59,1)),lookup!$A$2:$B$59,2,0),0)</f>
        <v>0</v>
      </c>
      <c r="W34" s="210">
        <f>IFERROR(VLOOKUP(IF(VLOOKUP($A34,'AR factored'!$A$28:$Z$59,W$1,0)=0,0,RANK(VLOOKUP($A34,'AR factored'!$A$28:$Z$59,W$1,0),'AR factored'!W$28:W$59,1)),lookup!$A$2:$B$59,2,0),0)</f>
        <v>0</v>
      </c>
      <c r="X34" s="210">
        <f>IFERROR(VLOOKUP(IF(VLOOKUP($A34,'AR factored'!$A$28:$Z$59,X$1,0)=0,0,RANK(VLOOKUP($A34,'AR factored'!$A$28:$Z$59,X$1,0),'AR factored'!X$28:X$59,1)),lookup!$A$2:$B$59,2,0),0)</f>
        <v>0</v>
      </c>
      <c r="Y34" s="210">
        <f ca="1">IFERROR(VLOOKUP(IF(VLOOKUP($A34,'AR factored'!$A$28:$Z$59,Y$1,0)=0,0,RANK(VLOOKUP($A34,'AR factored'!$A$28:$Z$59,Y$1,0),'AR factored'!Y$28:Y$59,1)),lookup!$A$2:$B$59,2,0),0)</f>
        <v>100</v>
      </c>
      <c r="Z34" s="211">
        <f ca="1">IFERROR(VLOOKUP(IF(VLOOKUP($A34,'AR factored'!$A$28:$Z$59,Z$1,0)=0,0,RANK(VLOOKUP($A34,'AR factored'!$A$28:$Z$59,Z$1,0),'AR factored'!Z$28:Z$59,1)),lookup!$A$2:$B$59,2,0),0)</f>
        <v>99</v>
      </c>
      <c r="AA34" s="212">
        <f t="shared" ca="1" si="18"/>
        <v>596</v>
      </c>
      <c r="AB34" s="213">
        <f t="shared" ca="1" si="19"/>
        <v>6</v>
      </c>
      <c r="AC34" s="214" t="str">
        <f t="shared" ca="1" si="20"/>
        <v>Yes</v>
      </c>
      <c r="AD34" s="215">
        <f t="shared" ca="1" si="17"/>
        <v>2</v>
      </c>
      <c r="AE34" s="261" t="s">
        <v>326</v>
      </c>
      <c r="AF34" s="262"/>
    </row>
    <row r="35" spans="1:32" ht="15" x14ac:dyDescent="0.2">
      <c r="A35" s="47" t="str">
        <f t="shared" si="12"/>
        <v>DavidGoodall</v>
      </c>
      <c r="B35" s="67" t="s">
        <v>128</v>
      </c>
      <c r="C35" s="67" t="s">
        <v>35</v>
      </c>
      <c r="D35" s="245">
        <f>VLOOKUP(A35,'DB1'!$A:$D,4,0)</f>
        <v>25066</v>
      </c>
      <c r="E35" s="246">
        <f t="shared" ca="1" si="13"/>
        <v>44</v>
      </c>
      <c r="F35" s="146">
        <f>IFERROR(VLOOKUP(IF(VLOOKUP($A35,'AR factored'!$A$28:$Z$59,F$1,0)=0,0,RANK(VLOOKUP($A35,'AR factored'!$A$28:$Z$59,F$1,0),'AR factored'!F$28:F$59,1)),lookup!$A$2:$B$59,2,0),0)</f>
        <v>0</v>
      </c>
      <c r="G35" s="146">
        <f ca="1">IFERROR(VLOOKUP(IF(VLOOKUP($A35,'AR factored'!$A$28:$Z$59,G$1,0)=0,0,RANK(VLOOKUP($A35,'AR factored'!$A$28:$Z$59,G$1,0),'AR factored'!G$28:G$59,1)),lookup!$A$2:$B$59,2,0),0)</f>
        <v>99</v>
      </c>
      <c r="H35" s="146">
        <f>IFERROR(VLOOKUP(IF(VLOOKUP($A35,'AR factored'!$A$28:$Z$59,H$1,0)=0,0,RANK(VLOOKUP($A35,'AR factored'!$A$28:$Z$59,H$1,0),'AR factored'!H$28:H$59,1)),lookup!$A$2:$B$59,2,0),0)</f>
        <v>0</v>
      </c>
      <c r="I35" s="146">
        <f ca="1">IFERROR(VLOOKUP(IF(VLOOKUP($A35,'AR factored'!$A$28:$Z$59,I$1,0)=0,0,RANK(VLOOKUP($A35,'AR factored'!$A$28:$Z$59,I$1,0),'AR factored'!I$28:I$59,1)),lookup!$A$2:$B$59,2,0),0)</f>
        <v>98</v>
      </c>
      <c r="J35" s="146">
        <f ca="1">IFERROR(VLOOKUP(IF(VLOOKUP($A35,'AR factored'!$A$28:$Z$59,J$1,0)=0,0,RANK(VLOOKUP($A35,'AR factored'!$A$28:$Z$59,J$1,0),'AR factored'!J$28:J$59,1)),lookup!$A$2:$B$59,2,0),0)</f>
        <v>96</v>
      </c>
      <c r="K35" s="146">
        <f>IFERROR(VLOOKUP(IF(VLOOKUP($A35,'AR factored'!$A$28:$Z$59,K$1,0)=0,0,RANK(VLOOKUP($A35,'AR factored'!$A$28:$Z$59,K$1,0),'AR factored'!K$28:K$59,1)),lookup!$A$2:$B$59,2,0),0)</f>
        <v>0</v>
      </c>
      <c r="L35" s="146">
        <f ca="1">IFERROR(VLOOKUP(IF(VLOOKUP($A35,'AR factored'!$A$28:$Z$59,L$1,0)=0,0,RANK(VLOOKUP($A35,'AR factored'!$A$28:$Z$59,L$1,0),'AR factored'!L$28:L$59,1)),lookup!$A$2:$B$59,2,0),0)</f>
        <v>96</v>
      </c>
      <c r="M35" s="147">
        <f>IFERROR(VLOOKUP(IF(VLOOKUP($A35,'AR factored'!$A$28:$Z$59,M$1,0)=0,0,RANK(VLOOKUP($A35,'AR factored'!$A$28:$Z$59,M$1,0),'AR factored'!M$28:M$59,1)),lookup!$A$2:$B$59,2,0),0)</f>
        <v>0</v>
      </c>
      <c r="N35" s="186">
        <f>IFERROR(VLOOKUP(IF(VLOOKUP($A35,'AR factored'!$A$28:$Z$59,N$1,0)=0,0,RANK(VLOOKUP($A35,'AR factored'!$A$28:$Z$59,N$1,0),'AR factored'!N$28:N$59,1)),lookup!$A$2:$B$59,2,0),0)</f>
        <v>0</v>
      </c>
      <c r="O35" s="187">
        <f>IFERROR(VLOOKUP(IF(VLOOKUP($A35,'AR factored'!$A$28:$Z$59,O$1,0)=0,0,RANK(VLOOKUP($A35,'AR factored'!$A$28:$Z$59,O$1,0),'AR factored'!O$28:O$59,1)),lookup!$A$2:$B$59,2,0),0)</f>
        <v>0</v>
      </c>
      <c r="P35" s="187">
        <f ca="1">IFERROR(VLOOKUP(IF(VLOOKUP($A35,'AR factored'!$A$28:$Z$59,P$1,0)=0,0,RANK(VLOOKUP($A35,'AR factored'!$A$28:$Z$59,P$1,0),'AR factored'!P$28:P$59,1)),lookup!$A$2:$B$59,2,0),0)</f>
        <v>97</v>
      </c>
      <c r="Q35" s="187">
        <f>IFERROR(VLOOKUP(IF(VLOOKUP($A35,'AR factored'!$A$28:$Z$59,Q$1,0)=0,0,RANK(VLOOKUP($A35,'AR factored'!$A$28:$Z$59,Q$1,0),'AR factored'!Q$28:Q$59,1)),lookup!$A$2:$B$59,2,0),0)</f>
        <v>0</v>
      </c>
      <c r="R35" s="187">
        <f>IFERROR(VLOOKUP(IF(VLOOKUP($A35,'AR factored'!$A$28:$Z$59,R$1,0)=0,0,RANK(VLOOKUP($A35,'AR factored'!$A$28:$Z$59,R$1,0),'AR factored'!R$28:R$59,1)),lookup!$A$2:$B$59,2,0),0)</f>
        <v>0</v>
      </c>
      <c r="S35" s="187">
        <f>IFERROR(VLOOKUP(IF(VLOOKUP($A35,'AR factored'!$A$28:$Z$59,S$1,0)=0,0,RANK(VLOOKUP($A35,'AR factored'!$A$28:$Z$59,S$1,0),'AR factored'!S$28:S$59,1)),lookup!$A$2:$B$59,2,0),0)</f>
        <v>0</v>
      </c>
      <c r="T35" s="188">
        <f ca="1">IFERROR(VLOOKUP(IF(VLOOKUP($A35,'AR factored'!$A$28:$Z$59,T$1,0)=0,0,RANK(VLOOKUP($A35,'AR factored'!$A$28:$Z$59,T$1,0),'AR factored'!T$28:T$59,1)),lookup!$A$2:$B$59,2,0),0)</f>
        <v>97</v>
      </c>
      <c r="U35" s="194">
        <f>IFERROR(VLOOKUP(IF(VLOOKUP($A35,'AR factored'!$A$28:$Z$59,U$1,0)=0,0,RANK(VLOOKUP($A35,'AR factored'!$A$28:$Z$59,U$1,0),'AR factored'!U$28:U$59,1)),lookup!$A$2:$B$59,2,0),0)</f>
        <v>0</v>
      </c>
      <c r="V35" s="195">
        <f>IFERROR(VLOOKUP(IF(VLOOKUP($A35,'AR factored'!$A$28:$Z$59,V$1,0)=0,0,RANK(VLOOKUP($A35,'AR factored'!$A$28:$Z$59,V$1,0),'AR factored'!V$28:V$59,1)),lookup!$A$2:$B$59,2,0),0)</f>
        <v>0</v>
      </c>
      <c r="W35" s="195">
        <f>IFERROR(VLOOKUP(IF(VLOOKUP($A35,'AR factored'!$A$28:$Z$59,W$1,0)=0,0,RANK(VLOOKUP($A35,'AR factored'!$A$28:$Z$59,W$1,0),'AR factored'!W$28:W$59,1)),lookup!$A$2:$B$59,2,0),0)</f>
        <v>0</v>
      </c>
      <c r="X35" s="195">
        <f ca="1">IFERROR(VLOOKUP(IF(VLOOKUP($A35,'AR factored'!$A$28:$Z$59,X$1,0)=0,0,RANK(VLOOKUP($A35,'AR factored'!$A$28:$Z$59,X$1,0),'AR factored'!X$28:X$59,1)),lookup!$A$2:$B$59,2,0),0)</f>
        <v>100</v>
      </c>
      <c r="Y35" s="195">
        <f>IFERROR(VLOOKUP(IF(VLOOKUP($A35,'AR factored'!$A$28:$Z$59,Y$1,0)=0,0,RANK(VLOOKUP($A35,'AR factored'!$A$28:$Z$59,Y$1,0),'AR factored'!Y$28:Y$59,1)),lookup!$A$2:$B$59,2,0),0)</f>
        <v>0</v>
      </c>
      <c r="Z35" s="196">
        <f>IFERROR(VLOOKUP(IF(VLOOKUP($A35,'AR factored'!$A$28:$Z$59,Z$1,0)=0,0,RANK(VLOOKUP($A35,'AR factored'!$A$28:$Z$59,Z$1,0),'AR factored'!Z$28:Z$59,1)),lookup!$A$2:$B$59,2,0),0)</f>
        <v>0</v>
      </c>
      <c r="AA35" s="202">
        <f t="shared" ca="1" si="18"/>
        <v>587</v>
      </c>
      <c r="AB35" s="2">
        <f t="shared" ca="1" si="19"/>
        <v>7</v>
      </c>
      <c r="AC35" s="66" t="str">
        <f t="shared" ca="1" si="20"/>
        <v>Yes</v>
      </c>
      <c r="AD35" s="3">
        <f t="shared" ca="1" si="17"/>
        <v>6</v>
      </c>
      <c r="AE35" s="14" t="s">
        <v>330</v>
      </c>
    </row>
    <row r="36" spans="1:32" ht="15.75" thickBot="1" x14ac:dyDescent="0.25">
      <c r="A36" s="47" t="str">
        <f t="shared" si="12"/>
        <v>MarkGreaves</v>
      </c>
      <c r="B36" s="242" t="s">
        <v>25</v>
      </c>
      <c r="C36" s="242" t="s">
        <v>26</v>
      </c>
      <c r="D36" s="243">
        <f>VLOOKUP(A36,'DB1'!$A:$D,4,0)</f>
        <v>22789</v>
      </c>
      <c r="E36" s="244">
        <f t="shared" ca="1" si="13"/>
        <v>50</v>
      </c>
      <c r="F36" s="216">
        <f>IFERROR(VLOOKUP(IF(VLOOKUP($A36,'AR factored'!$A$28:$Z$59,F$1,0)=0,0,RANK(VLOOKUP($A36,'AR factored'!$A$28:$Z$59,F$1,0),'AR factored'!F$28:F$59,1)),lookup!$A$2:$B$59,2,0),0)</f>
        <v>0</v>
      </c>
      <c r="G36" s="216">
        <f>IFERROR(VLOOKUP(IF(VLOOKUP($A36,'AR factored'!$A$28:$Z$59,G$1,0)=0,0,RANK(VLOOKUP($A36,'AR factored'!$A$28:$Z$59,G$1,0),'AR factored'!G$28:G$59,1)),lookup!$A$2:$B$59,2,0),0)</f>
        <v>0</v>
      </c>
      <c r="H36" s="216">
        <f ca="1">IFERROR(VLOOKUP(IF(VLOOKUP($A36,'AR factored'!$A$28:$Z$59,H$1,0)=0,0,RANK(VLOOKUP($A36,'AR factored'!$A$28:$Z$59,H$1,0),'AR factored'!H$28:H$59,1)),lookup!$A$2:$B$59,2,0),0)</f>
        <v>97</v>
      </c>
      <c r="I36" s="216">
        <f>IFERROR(VLOOKUP(IF(VLOOKUP($A36,'AR factored'!$A$28:$Z$59,I$1,0)=0,0,RANK(VLOOKUP($A36,'AR factored'!$A$28:$Z$59,I$1,0),'AR factored'!I$28:I$59,1)),lookup!$A$2:$B$59,2,0),0)</f>
        <v>0</v>
      </c>
      <c r="J36" s="216">
        <f>IFERROR(VLOOKUP(IF(VLOOKUP($A36,'AR factored'!$A$28:$Z$59,J$1,0)=0,0,RANK(VLOOKUP($A36,'AR factored'!$A$28:$Z$59,J$1,0),'AR factored'!J$28:J$59,1)),lookup!$A$2:$B$59,2,0),0)</f>
        <v>0</v>
      </c>
      <c r="K36" s="216">
        <f>IFERROR(VLOOKUP(IF(VLOOKUP($A36,'AR factored'!$A$28:$Z$59,K$1,0)=0,0,RANK(VLOOKUP($A36,'AR factored'!$A$28:$Z$59,K$1,0),'AR factored'!K$28:K$59,1)),lookup!$A$2:$B$59,2,0),0)</f>
        <v>0</v>
      </c>
      <c r="L36" s="216">
        <f>IFERROR(VLOOKUP(IF(VLOOKUP($A36,'AR factored'!$A$28:$Z$59,L$1,0)=0,0,RANK(VLOOKUP($A36,'AR factored'!$A$28:$Z$59,L$1,0),'AR factored'!L$28:L$59,1)),lookup!$A$2:$B$59,2,0),0)</f>
        <v>0</v>
      </c>
      <c r="M36" s="217">
        <f>IFERROR(VLOOKUP(IF(VLOOKUP($A36,'AR factored'!$A$28:$Z$59,M$1,0)=0,0,RANK(VLOOKUP($A36,'AR factored'!$A$28:$Z$59,M$1,0),'AR factored'!M$28:M$59,1)),lookup!$A$2:$B$59,2,0),0)</f>
        <v>0</v>
      </c>
      <c r="N36" s="218">
        <f>IFERROR(VLOOKUP(IF(VLOOKUP($A36,'AR factored'!$A$28:$Z$59,N$1,0)=0,0,RANK(VLOOKUP($A36,'AR factored'!$A$28:$Z$59,N$1,0),'AR factored'!N$28:N$59,1)),lookup!$A$2:$B$59,2,0),0)</f>
        <v>0</v>
      </c>
      <c r="O36" s="219">
        <f>IFERROR(VLOOKUP(IF(VLOOKUP($A36,'AR factored'!$A$28:$Z$59,O$1,0)=0,0,RANK(VLOOKUP($A36,'AR factored'!$A$28:$Z$59,O$1,0),'AR factored'!O$28:O$59,1)),lookup!$A$2:$B$59,2,0),0)</f>
        <v>0</v>
      </c>
      <c r="P36" s="219">
        <f>IFERROR(VLOOKUP(IF(VLOOKUP($A36,'AR factored'!$A$28:$Z$59,P$1,0)=0,0,RANK(VLOOKUP($A36,'AR factored'!$A$28:$Z$59,P$1,0),'AR factored'!P$28:P$59,1)),lookup!$A$2:$B$59,2,0),0)</f>
        <v>0</v>
      </c>
      <c r="Q36" s="219">
        <f>IFERROR(VLOOKUP(IF(VLOOKUP($A36,'AR factored'!$A$28:$Z$59,Q$1,0)=0,0,RANK(VLOOKUP($A36,'AR factored'!$A$28:$Z$59,Q$1,0),'AR factored'!Q$28:Q$59,1)),lookup!$A$2:$B$59,2,0),0)</f>
        <v>0</v>
      </c>
      <c r="R36" s="219">
        <f>IFERROR(VLOOKUP(IF(VLOOKUP($A36,'AR factored'!$A$28:$Z$59,R$1,0)=0,0,RANK(VLOOKUP($A36,'AR factored'!$A$28:$Z$59,R$1,0),'AR factored'!R$28:R$59,1)),lookup!$A$2:$B$59,2,0),0)</f>
        <v>0</v>
      </c>
      <c r="S36" s="219">
        <f>IFERROR(VLOOKUP(IF(VLOOKUP($A36,'AR factored'!$A$28:$Z$59,S$1,0)=0,0,RANK(VLOOKUP($A36,'AR factored'!$A$28:$Z$59,S$1,0),'AR factored'!S$28:S$59,1)),lookup!$A$2:$B$59,2,0),0)</f>
        <v>0</v>
      </c>
      <c r="T36" s="220">
        <f>IFERROR(VLOOKUP(IF(VLOOKUP($A36,'AR factored'!$A$28:$Z$59,T$1,0)=0,0,RANK(VLOOKUP($A36,'AR factored'!$A$28:$Z$59,T$1,0),'AR factored'!T$28:T$59,1)),lookup!$A$2:$B$59,2,0),0)</f>
        <v>0</v>
      </c>
      <c r="U36" s="221">
        <f>IFERROR(VLOOKUP(IF(VLOOKUP($A36,'AR factored'!$A$28:$Z$59,U$1,0)=0,0,RANK(VLOOKUP($A36,'AR factored'!$A$28:$Z$59,U$1,0),'AR factored'!U$28:U$59,1)),lookup!$A$2:$B$59,2,0),0)</f>
        <v>0</v>
      </c>
      <c r="V36" s="222">
        <f>IFERROR(VLOOKUP(IF(VLOOKUP($A36,'AR factored'!$A$28:$Z$59,V$1,0)=0,0,RANK(VLOOKUP($A36,'AR factored'!$A$28:$Z$59,V$1,0),'AR factored'!V$28:V$59,1)),lookup!$A$2:$B$59,2,0),0)</f>
        <v>0</v>
      </c>
      <c r="W36" s="222">
        <f>IFERROR(VLOOKUP(IF(VLOOKUP($A36,'AR factored'!$A$28:$Z$59,W$1,0)=0,0,RANK(VLOOKUP($A36,'AR factored'!$A$28:$Z$59,W$1,0),'AR factored'!W$28:W$59,1)),lookup!$A$2:$B$59,2,0),0)</f>
        <v>0</v>
      </c>
      <c r="X36" s="222">
        <f>IFERROR(VLOOKUP(IF(VLOOKUP($A36,'AR factored'!$A$28:$Z$59,X$1,0)=0,0,RANK(VLOOKUP($A36,'AR factored'!$A$28:$Z$59,X$1,0),'AR factored'!X$28:X$59,1)),lookup!$A$2:$B$59,2,0),0)</f>
        <v>0</v>
      </c>
      <c r="Y36" s="222">
        <f>IFERROR(VLOOKUP(IF(VLOOKUP($A36,'AR factored'!$A$28:$Z$59,Y$1,0)=0,0,RANK(VLOOKUP($A36,'AR factored'!$A$28:$Z$59,Y$1,0),'AR factored'!Y$28:Y$59,1)),lookup!$A$2:$B$59,2,0),0)</f>
        <v>0</v>
      </c>
      <c r="Z36" s="223">
        <f>IFERROR(VLOOKUP(IF(VLOOKUP($A36,'AR factored'!$A$28:$Z$59,Z$1,0)=0,0,RANK(VLOOKUP($A36,'AR factored'!$A$28:$Z$59,Z$1,0),'AR factored'!Z$28:Z$59,1)),lookup!$A$2:$B$59,2,0),0)</f>
        <v>0</v>
      </c>
      <c r="AA36" s="224">
        <f t="shared" ca="1" si="18"/>
        <v>97</v>
      </c>
      <c r="AB36" s="225">
        <f t="shared" ca="1" si="19"/>
        <v>1</v>
      </c>
      <c r="AC36" s="226" t="str">
        <f t="shared" ca="1" si="20"/>
        <v/>
      </c>
      <c r="AD36" s="227">
        <f t="shared" ca="1" si="17"/>
        <v>13</v>
      </c>
    </row>
    <row r="37" spans="1:32" ht="16.5" thickBot="1" x14ac:dyDescent="0.3">
      <c r="A37" s="47" t="str">
        <f t="shared" si="12"/>
        <v>ErrickHannah</v>
      </c>
      <c r="B37" s="247" t="s">
        <v>19</v>
      </c>
      <c r="C37" s="248" t="s">
        <v>20</v>
      </c>
      <c r="D37" s="249">
        <f>VLOOKUP(A37,'DB1'!$A:$D,4,0)</f>
        <v>20769</v>
      </c>
      <c r="E37" s="250">
        <f t="shared" ca="1" si="13"/>
        <v>56</v>
      </c>
      <c r="F37" s="203">
        <f>IFERROR(VLOOKUP(IF(VLOOKUP($A37,'AR factored'!$A$28:$Z$59,F$1,0)=0,0,RANK(VLOOKUP($A37,'AR factored'!$A$28:$Z$59,F$1,0),'AR factored'!F$28:F$59,1)),lookup!$A$2:$B$59,2,0),0)</f>
        <v>0</v>
      </c>
      <c r="G37" s="204">
        <f>IFERROR(VLOOKUP(IF(VLOOKUP($A37,'AR factored'!$A$28:$Z$59,G$1,0)=0,0,RANK(VLOOKUP($A37,'AR factored'!$A$28:$Z$59,G$1,0),'AR factored'!G$28:G$59,1)),lookup!$A$2:$B$59,2,0),0)</f>
        <v>0</v>
      </c>
      <c r="H37" s="204">
        <f>IFERROR(VLOOKUP(IF(VLOOKUP($A37,'AR factored'!$A$28:$Z$59,H$1,0)=0,0,RANK(VLOOKUP($A37,'AR factored'!$A$28:$Z$59,H$1,0),'AR factored'!H$28:H$59,1)),lookup!$A$2:$B$59,2,0),0)</f>
        <v>0</v>
      </c>
      <c r="I37" s="204">
        <f>IFERROR(VLOOKUP(IF(VLOOKUP($A37,'AR factored'!$A$28:$Z$59,I$1,0)=0,0,RANK(VLOOKUP($A37,'AR factored'!$A$28:$Z$59,I$1,0),'AR factored'!I$28:I$59,1)),lookup!$A$2:$B$59,2,0),0)</f>
        <v>0</v>
      </c>
      <c r="J37" s="204">
        <f ca="1">IFERROR(VLOOKUP(IF(VLOOKUP($A37,'AR factored'!$A$28:$Z$59,J$1,0)=0,0,RANK(VLOOKUP($A37,'AR factored'!$A$28:$Z$59,J$1,0),'AR factored'!J$28:J$59,1)),lookup!$A$2:$B$59,2,0),0)</f>
        <v>99</v>
      </c>
      <c r="K37" s="204">
        <f ca="1">IFERROR(VLOOKUP(IF(VLOOKUP($A37,'AR factored'!$A$28:$Z$59,K$1,0)=0,0,RANK(VLOOKUP($A37,'AR factored'!$A$28:$Z$59,K$1,0),'AR factored'!K$28:K$59,1)),lookup!$A$2:$B$59,2,0),0)</f>
        <v>100</v>
      </c>
      <c r="L37" s="204">
        <f ca="1">IFERROR(VLOOKUP(IF(VLOOKUP($A37,'AR factored'!$A$28:$Z$59,L$1,0)=0,0,RANK(VLOOKUP($A37,'AR factored'!$A$28:$Z$59,L$1,0),'AR factored'!L$28:L$59,1)),lookup!$A$2:$B$59,2,0),0)</f>
        <v>99</v>
      </c>
      <c r="M37" s="205">
        <f>IFERROR(VLOOKUP(IF(VLOOKUP($A37,'AR factored'!$A$28:$Z$59,M$1,0)=0,0,RANK(VLOOKUP($A37,'AR factored'!$A$28:$Z$59,M$1,0),'AR factored'!M$28:M$59,1)),lookup!$A$2:$B$59,2,0),0)</f>
        <v>0</v>
      </c>
      <c r="N37" s="206">
        <f>IFERROR(VLOOKUP(IF(VLOOKUP($A37,'AR factored'!$A$28:$Z$59,N$1,0)=0,0,RANK(VLOOKUP($A37,'AR factored'!$A$28:$Z$59,N$1,0),'AR factored'!N$28:N$59,1)),lookup!$A$2:$B$59,2,0),0)</f>
        <v>0</v>
      </c>
      <c r="O37" s="207">
        <f>IFERROR(VLOOKUP(IF(VLOOKUP($A37,'AR factored'!$A$28:$Z$59,O$1,0)=0,0,RANK(VLOOKUP($A37,'AR factored'!$A$28:$Z$59,O$1,0),'AR factored'!O$28:O$59,1)),lookup!$A$2:$B$59,2,0),0)</f>
        <v>0</v>
      </c>
      <c r="P37" s="207">
        <f ca="1">IFERROR(VLOOKUP(IF(VLOOKUP($A37,'AR factored'!$A$28:$Z$59,P$1,0)=0,0,RANK(VLOOKUP($A37,'AR factored'!$A$28:$Z$59,P$1,0),'AR factored'!P$28:P$59,1)),lookup!$A$2:$B$59,2,0),0)</f>
        <v>99</v>
      </c>
      <c r="Q37" s="207">
        <f>IFERROR(VLOOKUP(IF(VLOOKUP($A37,'AR factored'!$A$28:$Z$59,Q$1,0)=0,0,RANK(VLOOKUP($A37,'AR factored'!$A$28:$Z$59,Q$1,0),'AR factored'!Q$28:Q$59,1)),lookup!$A$2:$B$59,2,0),0)</f>
        <v>0</v>
      </c>
      <c r="R37" s="207">
        <f>IFERROR(VLOOKUP(IF(VLOOKUP($A37,'AR factored'!$A$28:$Z$59,R$1,0)=0,0,RANK(VLOOKUP($A37,'AR factored'!$A$28:$Z$59,R$1,0),'AR factored'!R$28:R$59,1)),lookup!$A$2:$B$59,2,0),0)</f>
        <v>0</v>
      </c>
      <c r="S37" s="207">
        <f>IFERROR(VLOOKUP(IF(VLOOKUP($A37,'AR factored'!$A$28:$Z$59,S$1,0)=0,0,RANK(VLOOKUP($A37,'AR factored'!$A$28:$Z$59,S$1,0),'AR factored'!S$28:S$59,1)),lookup!$A$2:$B$59,2,0),0)</f>
        <v>0</v>
      </c>
      <c r="T37" s="208">
        <f>IFERROR(VLOOKUP(IF(VLOOKUP($A37,'AR factored'!$A$28:$Z$59,T$1,0)=0,0,RANK(VLOOKUP($A37,'AR factored'!$A$28:$Z$59,T$1,0),'AR factored'!T$28:T$59,1)),lookup!$A$2:$B$59,2,0),0)</f>
        <v>0</v>
      </c>
      <c r="U37" s="209">
        <f>IFERROR(VLOOKUP(IF(VLOOKUP($A37,'AR factored'!$A$28:$Z$59,U$1,0)=0,0,RANK(VLOOKUP($A37,'AR factored'!$A$28:$Z$59,U$1,0),'AR factored'!U$28:U$59,1)),lookup!$A$2:$B$59,2,0),0)</f>
        <v>0</v>
      </c>
      <c r="V37" s="210">
        <f>IFERROR(VLOOKUP(IF(VLOOKUP($A37,'AR factored'!$A$28:$Z$59,V$1,0)=0,0,RANK(VLOOKUP($A37,'AR factored'!$A$28:$Z$59,V$1,0),'AR factored'!V$28:V$59,1)),lookup!$A$2:$B$59,2,0),0)</f>
        <v>0</v>
      </c>
      <c r="W37" s="210">
        <f ca="1">IFERROR(VLOOKUP(IF(VLOOKUP($A37,'AR factored'!$A$28:$Z$59,W$1,0)=0,0,RANK(VLOOKUP($A37,'AR factored'!$A$28:$Z$59,W$1,0),'AR factored'!W$28:W$59,1)),lookup!$A$2:$B$59,2,0),0)</f>
        <v>99</v>
      </c>
      <c r="X37" s="210">
        <f>IFERROR(VLOOKUP(IF(VLOOKUP($A37,'AR factored'!$A$28:$Z$59,X$1,0)=0,0,RANK(VLOOKUP($A37,'AR factored'!$A$28:$Z$59,X$1,0),'AR factored'!X$28:X$59,1)),lookup!$A$2:$B$59,2,0),0)</f>
        <v>0</v>
      </c>
      <c r="Y37" s="210">
        <f>IFERROR(VLOOKUP(IF(VLOOKUP($A37,'AR factored'!$A$28:$Z$59,Y$1,0)=0,0,RANK(VLOOKUP($A37,'AR factored'!$A$28:$Z$59,Y$1,0),'AR factored'!Y$28:Y$59,1)),lookup!$A$2:$B$59,2,0),0)</f>
        <v>0</v>
      </c>
      <c r="Z37" s="211">
        <f ca="1">IFERROR(VLOOKUP(IF(VLOOKUP($A37,'AR factored'!$A$28:$Z$59,Z$1,0)=0,0,RANK(VLOOKUP($A37,'AR factored'!$A$28:$Z$59,Z$1,0),'AR factored'!Z$28:Z$59,1)),lookup!$A$2:$B$59,2,0),0)</f>
        <v>100</v>
      </c>
      <c r="AA37" s="212">
        <f t="shared" ca="1" si="18"/>
        <v>596</v>
      </c>
      <c r="AB37" s="213">
        <f t="shared" ca="1" si="19"/>
        <v>6</v>
      </c>
      <c r="AC37" s="214" t="str">
        <f t="shared" ca="1" si="20"/>
        <v>Yes</v>
      </c>
      <c r="AD37" s="241">
        <f t="shared" ca="1" si="17"/>
        <v>2</v>
      </c>
      <c r="AE37" s="261" t="s">
        <v>326</v>
      </c>
      <c r="AF37" s="260"/>
    </row>
    <row r="38" spans="1:32" ht="15" x14ac:dyDescent="0.2">
      <c r="A38" s="47" t="str">
        <f t="shared" si="12"/>
        <v>GeoffHarrington</v>
      </c>
      <c r="B38" s="67" t="s">
        <v>32</v>
      </c>
      <c r="C38" s="67" t="s">
        <v>33</v>
      </c>
      <c r="D38" s="245">
        <f>VLOOKUP(A38,'DB1'!$A:$D,4,0)</f>
        <v>16872</v>
      </c>
      <c r="E38" s="246">
        <f t="shared" ca="1" si="13"/>
        <v>66</v>
      </c>
      <c r="F38" s="146">
        <f>IFERROR(VLOOKUP(IF(VLOOKUP($A38,'AR factored'!$A$28:$Z$59,F$1,0)=0,0,RANK(VLOOKUP($A38,'AR factored'!$A$28:$Z$59,F$1,0),'AR factored'!F$28:F$59,1)),lookup!$A$2:$B$59,2,0),0)</f>
        <v>0</v>
      </c>
      <c r="G38" s="146">
        <f ca="1">IFERROR(VLOOKUP(IF(VLOOKUP($A38,'AR factored'!$A$28:$Z$59,G$1,0)=0,0,RANK(VLOOKUP($A38,'AR factored'!$A$28:$Z$59,G$1,0),'AR factored'!G$28:G$59,1)),lookup!$A$2:$B$59,2,0),0)</f>
        <v>97</v>
      </c>
      <c r="H38" s="146">
        <f ca="1">IFERROR(VLOOKUP(IF(VLOOKUP($A38,'AR factored'!$A$28:$Z$59,H$1,0)=0,0,RANK(VLOOKUP($A38,'AR factored'!$A$28:$Z$59,H$1,0),'AR factored'!H$28:H$59,1)),lookup!$A$2:$B$59,2,0),0)</f>
        <v>96</v>
      </c>
      <c r="I38" s="146">
        <f ca="1">IFERROR(VLOOKUP(IF(VLOOKUP($A38,'AR factored'!$A$28:$Z$59,I$1,0)=0,0,RANK(VLOOKUP($A38,'AR factored'!$A$28:$Z$59,I$1,0),'AR factored'!I$28:I$59,1)),lookup!$A$2:$B$59,2,0),0)</f>
        <v>95</v>
      </c>
      <c r="J38" s="146">
        <f>IFERROR(VLOOKUP(IF(VLOOKUP($A38,'AR factored'!$A$28:$Z$59,J$1,0)=0,0,RANK(VLOOKUP($A38,'AR factored'!$A$28:$Z$59,J$1,0),'AR factored'!J$28:J$59,1)),lookup!$A$2:$B$59,2,0),0)</f>
        <v>0</v>
      </c>
      <c r="K38" s="146">
        <f>IFERROR(VLOOKUP(IF(VLOOKUP($A38,'AR factored'!$A$28:$Z$59,K$1,0)=0,0,RANK(VLOOKUP($A38,'AR factored'!$A$28:$Z$59,K$1,0),'AR factored'!K$28:K$59,1)),lookup!$A$2:$B$59,2,0),0)</f>
        <v>0</v>
      </c>
      <c r="L38" s="146">
        <f ca="1">IFERROR(VLOOKUP(IF(VLOOKUP($A38,'AR factored'!$A$28:$Z$59,L$1,0)=0,0,RANK(VLOOKUP($A38,'AR factored'!$A$28:$Z$59,L$1,0),'AR factored'!L$28:L$59,1)),lookup!$A$2:$B$59,2,0),0)</f>
        <v>95</v>
      </c>
      <c r="M38" s="147">
        <f ca="1">IFERROR(VLOOKUP(IF(VLOOKUP($A38,'AR factored'!$A$28:$Z$59,M$1,0)=0,0,RANK(VLOOKUP($A38,'AR factored'!$A$28:$Z$59,M$1,0),'AR factored'!M$28:M$59,1)),lookup!$A$2:$B$59,2,0),0)</f>
        <v>95</v>
      </c>
      <c r="N38" s="186">
        <f ca="1">IFERROR(VLOOKUP(IF(VLOOKUP($A38,'AR factored'!$A$28:$Z$59,N$1,0)=0,0,RANK(VLOOKUP($A38,'AR factored'!$A$28:$Z$59,N$1,0),'AR factored'!N$28:N$59,1)),lookup!$A$2:$B$59,2,0),0)</f>
        <v>97</v>
      </c>
      <c r="O38" s="187">
        <f>IFERROR(VLOOKUP(IF(VLOOKUP($A38,'AR factored'!$A$28:$Z$59,O$1,0)=0,0,RANK(VLOOKUP($A38,'AR factored'!$A$28:$Z$59,O$1,0),'AR factored'!O$28:O$59,1)),lookup!$A$2:$B$59,2,0),0)</f>
        <v>0</v>
      </c>
      <c r="P38" s="187">
        <f>IFERROR(VLOOKUP(IF(VLOOKUP($A38,'AR factored'!$A$28:$Z$59,P$1,0)=0,0,RANK(VLOOKUP($A38,'AR factored'!$A$28:$Z$59,P$1,0),'AR factored'!P$28:P$59,1)),lookup!$A$2:$B$59,2,0),0)</f>
        <v>0</v>
      </c>
      <c r="Q38" s="187">
        <f>IFERROR(VLOOKUP(IF(VLOOKUP($A38,'AR factored'!$A$28:$Z$59,Q$1,0)=0,0,RANK(VLOOKUP($A38,'AR factored'!$A$28:$Z$59,Q$1,0),'AR factored'!Q$28:Q$59,1)),lookup!$A$2:$B$59,2,0),0)</f>
        <v>0</v>
      </c>
      <c r="R38" s="187">
        <f>IFERROR(VLOOKUP(IF(VLOOKUP($A38,'AR factored'!$A$28:$Z$59,R$1,0)=0,0,RANK(VLOOKUP($A38,'AR factored'!$A$28:$Z$59,R$1,0),'AR factored'!R$28:R$59,1)),lookup!$A$2:$B$59,2,0),0)</f>
        <v>0</v>
      </c>
      <c r="S38" s="187">
        <f ca="1">IFERROR(VLOOKUP(IF(VLOOKUP($A38,'AR factored'!$A$28:$Z$59,S$1,0)=0,0,RANK(VLOOKUP($A38,'AR factored'!$A$28:$Z$59,S$1,0),'AR factored'!S$28:S$59,1)),lookup!$A$2:$B$59,2,0),0)</f>
        <v>96</v>
      </c>
      <c r="T38" s="188">
        <f>IFERROR(VLOOKUP(IF(VLOOKUP($A38,'AR factored'!$A$28:$Z$59,T$1,0)=0,0,RANK(VLOOKUP($A38,'AR factored'!$A$28:$Z$59,T$1,0),'AR factored'!T$28:T$59,1)),lookup!$A$2:$B$59,2,0),0)</f>
        <v>0</v>
      </c>
      <c r="U38" s="194">
        <f>IFERROR(VLOOKUP(IF(VLOOKUP($A38,'AR factored'!$A$28:$Z$59,U$1,0)=0,0,RANK(VLOOKUP($A38,'AR factored'!$A$28:$Z$59,U$1,0),'AR factored'!U$28:U$59,1)),lookup!$A$2:$B$59,2,0),0)</f>
        <v>0</v>
      </c>
      <c r="V38" s="195">
        <f>IFERROR(VLOOKUP(IF(VLOOKUP($A38,'AR factored'!$A$28:$Z$59,V$1,0)=0,0,RANK(VLOOKUP($A38,'AR factored'!$A$28:$Z$59,V$1,0),'AR factored'!V$28:V$59,1)),lookup!$A$2:$B$59,2,0),0)</f>
        <v>0</v>
      </c>
      <c r="W38" s="195">
        <f>IFERROR(VLOOKUP(IF(VLOOKUP($A38,'AR factored'!$A$28:$Z$59,W$1,0)=0,0,RANK(VLOOKUP($A38,'AR factored'!$A$28:$Z$59,W$1,0),'AR factored'!W$28:W$59,1)),lookup!$A$2:$B$59,2,0),0)</f>
        <v>0</v>
      </c>
      <c r="X38" s="195">
        <f ca="1">IFERROR(VLOOKUP(IF(VLOOKUP($A38,'AR factored'!$A$28:$Z$59,X$1,0)=0,0,RANK(VLOOKUP($A38,'AR factored'!$A$28:$Z$59,X$1,0),'AR factored'!X$28:X$59,1)),lookup!$A$2:$B$59,2,0),0)</f>
        <v>99</v>
      </c>
      <c r="Y38" s="195">
        <f>IFERROR(VLOOKUP(IF(VLOOKUP($A38,'AR factored'!$A$28:$Z$59,Y$1,0)=0,0,RANK(VLOOKUP($A38,'AR factored'!$A$28:$Z$59,Y$1,0),'AR factored'!Y$28:Y$59,1)),lookup!$A$2:$B$59,2,0),0)</f>
        <v>0</v>
      </c>
      <c r="Z38" s="196">
        <f>IFERROR(VLOOKUP(IF(VLOOKUP($A38,'AR factored'!$A$28:$Z$59,Z$1,0)=0,0,RANK(VLOOKUP($A38,'AR factored'!$A$28:$Z$59,Z$1,0),'AR factored'!Z$28:Z$59,1)),lookup!$A$2:$B$59,2,0),0)</f>
        <v>0</v>
      </c>
      <c r="AA38" s="202">
        <f t="shared" ca="1" si="18"/>
        <v>580</v>
      </c>
      <c r="AB38" s="2">
        <f t="shared" ca="1" si="19"/>
        <v>8</v>
      </c>
      <c r="AC38" s="66" t="str">
        <f t="shared" ca="1" si="20"/>
        <v>Yes</v>
      </c>
      <c r="AD38" s="3">
        <f t="shared" ca="1" si="17"/>
        <v>8</v>
      </c>
    </row>
    <row r="39" spans="1:32" s="17" customFormat="1" ht="15" x14ac:dyDescent="0.2">
      <c r="A39" s="47" t="str">
        <f t="shared" si="12"/>
        <v>PhilipHawley</v>
      </c>
      <c r="B39" s="42" t="s">
        <v>75</v>
      </c>
      <c r="C39" s="42" t="s">
        <v>22</v>
      </c>
      <c r="D39" s="74">
        <f>VLOOKUP(A39,'DB1'!$A:$D,4,0)</f>
        <v>19371</v>
      </c>
      <c r="E39" s="75">
        <f t="shared" ca="1" si="13"/>
        <v>60</v>
      </c>
      <c r="F39" s="90">
        <f>IFERROR(VLOOKUP(IF(VLOOKUP($A39,'AR factored'!$A$28:$Z$59,F$1,0)=0,0,RANK(VLOOKUP($A39,'AR factored'!$A$28:$Z$59,F$1,0),'AR factored'!F$28:F$59,1)),lookup!$A$2:$B$59,2,0),0)</f>
        <v>0</v>
      </c>
      <c r="G39" s="90">
        <f>IFERROR(VLOOKUP(IF(VLOOKUP($A39,'AR factored'!$A$28:$Z$59,G$1,0)=0,0,RANK(VLOOKUP($A39,'AR factored'!$A$28:$Z$59,G$1,0),'AR factored'!G$28:G$59,1)),lookup!$A$2:$B$59,2,0),0)</f>
        <v>0</v>
      </c>
      <c r="H39" s="90">
        <f ca="1">IFERROR(VLOOKUP(IF(VLOOKUP($A39,'AR factored'!$A$28:$Z$59,H$1,0)=0,0,RANK(VLOOKUP($A39,'AR factored'!$A$28:$Z$59,H$1,0),'AR factored'!H$28:H$59,1)),lookup!$A$2:$B$59,2,0),0)</f>
        <v>99</v>
      </c>
      <c r="I39" s="90">
        <f>IFERROR(VLOOKUP(IF(VLOOKUP($A39,'AR factored'!$A$28:$Z$59,I$1,0)=0,0,RANK(VLOOKUP($A39,'AR factored'!$A$28:$Z$59,I$1,0),'AR factored'!I$28:I$59,1)),lookup!$A$2:$B$59,2,0),0)</f>
        <v>0</v>
      </c>
      <c r="J39" s="90">
        <f>IFERROR(VLOOKUP(IF(VLOOKUP($A39,'AR factored'!$A$28:$Z$59,J$1,0)=0,0,RANK(VLOOKUP($A39,'AR factored'!$A$28:$Z$59,J$1,0),'AR factored'!J$28:J$59,1)),lookup!$A$2:$B$59,2,0),0)</f>
        <v>0</v>
      </c>
      <c r="K39" s="90">
        <f ca="1">IFERROR(VLOOKUP(IF(VLOOKUP($A39,'AR factored'!$A$28:$Z$59,K$1,0)=0,0,RANK(VLOOKUP($A39,'AR factored'!$A$28:$Z$59,K$1,0),'AR factored'!K$28:K$59,1)),lookup!$A$2:$B$59,2,0),0)</f>
        <v>98</v>
      </c>
      <c r="L39" s="90">
        <f>IFERROR(VLOOKUP(IF(VLOOKUP($A39,'AR factored'!$A$28:$Z$59,L$1,0)=0,0,RANK(VLOOKUP($A39,'AR factored'!$A$28:$Z$59,L$1,0),'AR factored'!L$28:L$59,1)),lookup!$A$2:$B$59,2,0),0)</f>
        <v>0</v>
      </c>
      <c r="M39" s="140">
        <f>IFERROR(VLOOKUP(IF(VLOOKUP($A39,'AR factored'!$A$28:$Z$59,M$1,0)=0,0,RANK(VLOOKUP($A39,'AR factored'!$A$28:$Z$59,M$1,0),'AR factored'!M$28:M$59,1)),lookup!$A$2:$B$59,2,0),0)</f>
        <v>0</v>
      </c>
      <c r="N39" s="189">
        <f>IFERROR(VLOOKUP(IF(VLOOKUP($A39,'AR factored'!$A$28:$Z$59,N$1,0)=0,0,RANK(VLOOKUP($A39,'AR factored'!$A$28:$Z$59,N$1,0),'AR factored'!N$28:N$59,1)),lookup!$A$2:$B$59,2,0),0)</f>
        <v>0</v>
      </c>
      <c r="O39" s="91">
        <f>IFERROR(VLOOKUP(IF(VLOOKUP($A39,'AR factored'!$A$28:$Z$59,O$1,0)=0,0,RANK(VLOOKUP($A39,'AR factored'!$A$28:$Z$59,O$1,0),'AR factored'!O$28:O$59,1)),lookup!$A$2:$B$59,2,0),0)</f>
        <v>0</v>
      </c>
      <c r="P39" s="91">
        <f>IFERROR(VLOOKUP(IF(VLOOKUP($A39,'AR factored'!$A$28:$Z$59,P$1,0)=0,0,RANK(VLOOKUP($A39,'AR factored'!$A$28:$Z$59,P$1,0),'AR factored'!P$28:P$59,1)),lookup!$A$2:$B$59,2,0),0)</f>
        <v>0</v>
      </c>
      <c r="Q39" s="91">
        <f>IFERROR(VLOOKUP(IF(VLOOKUP($A39,'AR factored'!$A$28:$Z$59,Q$1,0)=0,0,RANK(VLOOKUP($A39,'AR factored'!$A$28:$Z$59,Q$1,0),'AR factored'!Q$28:Q$59,1)),lookup!$A$2:$B$59,2,0),0)</f>
        <v>0</v>
      </c>
      <c r="R39" s="91">
        <f>IFERROR(VLOOKUP(IF(VLOOKUP($A39,'AR factored'!$A$28:$Z$59,R$1,0)=0,0,RANK(VLOOKUP($A39,'AR factored'!$A$28:$Z$59,R$1,0),'AR factored'!R$28:R$59,1)),lookup!$A$2:$B$59,2,0),0)</f>
        <v>0</v>
      </c>
      <c r="S39" s="91">
        <f>IFERROR(VLOOKUP(IF(VLOOKUP($A39,'AR factored'!$A$28:$Z$59,S$1,0)=0,0,RANK(VLOOKUP($A39,'AR factored'!$A$28:$Z$59,S$1,0),'AR factored'!S$28:S$59,1)),lookup!$A$2:$B$59,2,0),0)</f>
        <v>0</v>
      </c>
      <c r="T39" s="190">
        <f>IFERROR(VLOOKUP(IF(VLOOKUP($A39,'AR factored'!$A$28:$Z$59,T$1,0)=0,0,RANK(VLOOKUP($A39,'AR factored'!$A$28:$Z$59,T$1,0),'AR factored'!T$28:T$59,1)),lookup!$A$2:$B$59,2,0),0)</f>
        <v>0</v>
      </c>
      <c r="U39" s="197">
        <f>IFERROR(VLOOKUP(IF(VLOOKUP($A39,'AR factored'!$A$28:$Z$59,U$1,0)=0,0,RANK(VLOOKUP($A39,'AR factored'!$A$28:$Z$59,U$1,0),'AR factored'!U$28:U$59,1)),lookup!$A$2:$B$59,2,0),0)</f>
        <v>0</v>
      </c>
      <c r="V39" s="92">
        <f>IFERROR(VLOOKUP(IF(VLOOKUP($A39,'AR factored'!$A$28:$Z$59,V$1,0)=0,0,RANK(VLOOKUP($A39,'AR factored'!$A$28:$Z$59,V$1,0),'AR factored'!V$28:V$59,1)),lookup!$A$2:$B$59,2,0),0)</f>
        <v>0</v>
      </c>
      <c r="W39" s="92">
        <f>IFERROR(VLOOKUP(IF(VLOOKUP($A39,'AR factored'!$A$28:$Z$59,W$1,0)=0,0,RANK(VLOOKUP($A39,'AR factored'!$A$28:$Z$59,W$1,0),'AR factored'!W$28:W$59,1)),lookup!$A$2:$B$59,2,0),0)</f>
        <v>0</v>
      </c>
      <c r="X39" s="92">
        <f>IFERROR(VLOOKUP(IF(VLOOKUP($A39,'AR factored'!$A$28:$Z$59,X$1,0)=0,0,RANK(VLOOKUP($A39,'AR factored'!$A$28:$Z$59,X$1,0),'AR factored'!X$28:X$59,1)),lookup!$A$2:$B$59,2,0),0)</f>
        <v>0</v>
      </c>
      <c r="Y39" s="92">
        <f>IFERROR(VLOOKUP(IF(VLOOKUP($A39,'AR factored'!$A$28:$Z$59,Y$1,0)=0,0,RANK(VLOOKUP($A39,'AR factored'!$A$28:$Z$59,Y$1,0),'AR factored'!Y$28:Y$59,1)),lookup!$A$2:$B$59,2,0),0)</f>
        <v>0</v>
      </c>
      <c r="Z39" s="198">
        <f>IFERROR(VLOOKUP(IF(VLOOKUP($A39,'AR factored'!$A$28:$Z$59,Z$1,0)=0,0,RANK(VLOOKUP($A39,'AR factored'!$A$28:$Z$59,Z$1,0),'AR factored'!Z$28:Z$59,1)),lookup!$A$2:$B$59,2,0),0)</f>
        <v>0</v>
      </c>
      <c r="AA39" s="137">
        <f t="shared" ca="1" si="18"/>
        <v>197</v>
      </c>
      <c r="AB39" s="65">
        <f t="shared" ca="1" si="19"/>
        <v>2</v>
      </c>
      <c r="AC39" s="48" t="str">
        <f t="shared" ca="1" si="20"/>
        <v/>
      </c>
      <c r="AD39" s="130">
        <f t="shared" ca="1" si="17"/>
        <v>12</v>
      </c>
    </row>
    <row r="40" spans="1:32" ht="15" x14ac:dyDescent="0.2">
      <c r="A40" s="47" t="str">
        <f t="shared" si="12"/>
        <v>DavidHeaton</v>
      </c>
      <c r="B40" s="42" t="s">
        <v>128</v>
      </c>
      <c r="C40" s="42" t="s">
        <v>129</v>
      </c>
      <c r="D40" s="74">
        <f>VLOOKUP(A40,'DB1'!$A:$D,4,0)</f>
        <v>22342</v>
      </c>
      <c r="E40" s="75">
        <f t="shared" ca="1" si="13"/>
        <v>51</v>
      </c>
      <c r="F40" s="90">
        <f>IFERROR(VLOOKUP(IF(VLOOKUP($A40,'AR factored'!$A$28:$Z$59,F$1,0)=0,0,RANK(VLOOKUP($A40,'AR factored'!$A$28:$Z$59,F$1,0),'AR factored'!F$28:F$59,1)),lookup!$A$2:$B$59,2,0),0)</f>
        <v>0</v>
      </c>
      <c r="G40" s="90">
        <f>IFERROR(VLOOKUP(IF(VLOOKUP($A40,'AR factored'!$A$28:$Z$59,G$1,0)=0,0,RANK(VLOOKUP($A40,'AR factored'!$A$28:$Z$59,G$1,0),'AR factored'!G$28:G$59,1)),lookup!$A$2:$B$59,2,0),0)</f>
        <v>0</v>
      </c>
      <c r="H40" s="90">
        <f>IFERROR(VLOOKUP(IF(VLOOKUP($A40,'AR factored'!$A$28:$Z$59,H$1,0)=0,0,RANK(VLOOKUP($A40,'AR factored'!$A$28:$Z$59,H$1,0),'AR factored'!H$28:H$59,1)),lookup!$A$2:$B$59,2,0),0)</f>
        <v>0</v>
      </c>
      <c r="I40" s="90">
        <f>IFERROR(VLOOKUP(IF(VLOOKUP($A40,'AR factored'!$A$28:$Z$59,I$1,0)=0,0,RANK(VLOOKUP($A40,'AR factored'!$A$28:$Z$59,I$1,0),'AR factored'!I$28:I$59,1)),lookup!$A$2:$B$59,2,0),0)</f>
        <v>0</v>
      </c>
      <c r="J40" s="90">
        <f>IFERROR(VLOOKUP(IF(VLOOKUP($A40,'AR factored'!$A$28:$Z$59,J$1,0)=0,0,RANK(VLOOKUP($A40,'AR factored'!$A$28:$Z$59,J$1,0),'AR factored'!J$28:J$59,1)),lookup!$A$2:$B$59,2,0),0)</f>
        <v>0</v>
      </c>
      <c r="K40" s="90">
        <f>IFERROR(VLOOKUP(IF(VLOOKUP($A40,'AR factored'!$A$28:$Z$59,K$1,0)=0,0,RANK(VLOOKUP($A40,'AR factored'!$A$28:$Z$59,K$1,0),'AR factored'!K$28:K$59,1)),lookup!$A$2:$B$59,2,0),0)</f>
        <v>0</v>
      </c>
      <c r="L40" s="90">
        <f>IFERROR(VLOOKUP(IF(VLOOKUP($A40,'AR factored'!$A$28:$Z$59,L$1,0)=0,0,RANK(VLOOKUP($A40,'AR factored'!$A$28:$Z$59,L$1,0),'AR factored'!L$28:L$59,1)),lookup!$A$2:$B$59,2,0),0)</f>
        <v>0</v>
      </c>
      <c r="M40" s="140">
        <f>IFERROR(VLOOKUP(IF(VLOOKUP($A40,'AR factored'!$A$28:$Z$59,M$1,0)=0,0,RANK(VLOOKUP($A40,'AR factored'!$A$28:$Z$59,M$1,0),'AR factored'!M$28:M$59,1)),lookup!$A$2:$B$59,2,0),0)</f>
        <v>0</v>
      </c>
      <c r="N40" s="189">
        <f>IFERROR(VLOOKUP(IF(VLOOKUP($A40,'AR factored'!$A$28:$Z$59,N$1,0)=0,0,RANK(VLOOKUP($A40,'AR factored'!$A$28:$Z$59,N$1,0),'AR factored'!N$28:N$59,1)),lookup!$A$2:$B$59,2,0),0)</f>
        <v>0</v>
      </c>
      <c r="O40" s="91">
        <f>IFERROR(VLOOKUP(IF(VLOOKUP($A40,'AR factored'!$A$28:$Z$59,O$1,0)=0,0,RANK(VLOOKUP($A40,'AR factored'!$A$28:$Z$59,O$1,0),'AR factored'!O$28:O$59,1)),lookup!$A$2:$B$59,2,0),0)</f>
        <v>0</v>
      </c>
      <c r="P40" s="91">
        <f>IFERROR(VLOOKUP(IF(VLOOKUP($A40,'AR factored'!$A$28:$Z$59,P$1,0)=0,0,RANK(VLOOKUP($A40,'AR factored'!$A$28:$Z$59,P$1,0),'AR factored'!P$28:P$59,1)),lookup!$A$2:$B$59,2,0),0)</f>
        <v>0</v>
      </c>
      <c r="Q40" s="91">
        <f>IFERROR(VLOOKUP(IF(VLOOKUP($A40,'AR factored'!$A$28:$Z$59,Q$1,0)=0,0,RANK(VLOOKUP($A40,'AR factored'!$A$28:$Z$59,Q$1,0),'AR factored'!Q$28:Q$59,1)),lookup!$A$2:$B$59,2,0),0)</f>
        <v>0</v>
      </c>
      <c r="R40" s="91">
        <f>IFERROR(VLOOKUP(IF(VLOOKUP($A40,'AR factored'!$A$28:$Z$59,R$1,0)=0,0,RANK(VLOOKUP($A40,'AR factored'!$A$28:$Z$59,R$1,0),'AR factored'!R$28:R$59,1)),lookup!$A$2:$B$59,2,0),0)</f>
        <v>0</v>
      </c>
      <c r="S40" s="91">
        <f>IFERROR(VLOOKUP(IF(VLOOKUP($A40,'AR factored'!$A$28:$Z$59,S$1,0)=0,0,RANK(VLOOKUP($A40,'AR factored'!$A$28:$Z$59,S$1,0),'AR factored'!S$28:S$59,1)),lookup!$A$2:$B$59,2,0),0)</f>
        <v>0</v>
      </c>
      <c r="T40" s="190">
        <f>IFERROR(VLOOKUP(IF(VLOOKUP($A40,'AR factored'!$A$28:$Z$59,T$1,0)=0,0,RANK(VLOOKUP($A40,'AR factored'!$A$28:$Z$59,T$1,0),'AR factored'!T$28:T$59,1)),lookup!$A$2:$B$59,2,0),0)</f>
        <v>0</v>
      </c>
      <c r="U40" s="197">
        <f>IFERROR(VLOOKUP(IF(VLOOKUP($A40,'AR factored'!$A$28:$Z$59,U$1,0)=0,0,RANK(VLOOKUP($A40,'AR factored'!$A$28:$Z$59,U$1,0),'AR factored'!U$28:U$59,1)),lookup!$A$2:$B$59,2,0),0)</f>
        <v>0</v>
      </c>
      <c r="V40" s="92">
        <f>IFERROR(VLOOKUP(IF(VLOOKUP($A40,'AR factored'!$A$28:$Z$59,V$1,0)=0,0,RANK(VLOOKUP($A40,'AR factored'!$A$28:$Z$59,V$1,0),'AR factored'!V$28:V$59,1)),lookup!$A$2:$B$59,2,0),0)</f>
        <v>0</v>
      </c>
      <c r="W40" s="92">
        <f>IFERROR(VLOOKUP(IF(VLOOKUP($A40,'AR factored'!$A$28:$Z$59,W$1,0)=0,0,RANK(VLOOKUP($A40,'AR factored'!$A$28:$Z$59,W$1,0),'AR factored'!W$28:W$59,1)),lookup!$A$2:$B$59,2,0),0)</f>
        <v>0</v>
      </c>
      <c r="X40" s="92">
        <f>IFERROR(VLOOKUP(IF(VLOOKUP($A40,'AR factored'!$A$28:$Z$59,X$1,0)=0,0,RANK(VLOOKUP($A40,'AR factored'!$A$28:$Z$59,X$1,0),'AR factored'!X$28:X$59,1)),lookup!$A$2:$B$59,2,0),0)</f>
        <v>0</v>
      </c>
      <c r="Y40" s="92">
        <f>IFERROR(VLOOKUP(IF(VLOOKUP($A40,'AR factored'!$A$28:$Z$59,Y$1,0)=0,0,RANK(VLOOKUP($A40,'AR factored'!$A$28:$Z$59,Y$1,0),'AR factored'!Y$28:Y$59,1)),lookup!$A$2:$B$59,2,0),0)</f>
        <v>0</v>
      </c>
      <c r="Z40" s="198">
        <f>IFERROR(VLOOKUP(IF(VLOOKUP($A40,'AR factored'!$A$28:$Z$59,Z$1,0)=0,0,RANK(VLOOKUP($A40,'AR factored'!$A$28:$Z$59,Z$1,0),'AR factored'!Z$28:Z$59,1)),lookup!$A$2:$B$59,2,0),0)</f>
        <v>0</v>
      </c>
      <c r="AA40" s="137">
        <f t="shared" si="18"/>
        <v>0</v>
      </c>
      <c r="AB40" s="65">
        <f t="shared" si="19"/>
        <v>0</v>
      </c>
      <c r="AC40" s="48" t="str">
        <f t="shared" si="20"/>
        <v/>
      </c>
      <c r="AD40" s="130">
        <f t="shared" ca="1" si="17"/>
        <v>16</v>
      </c>
    </row>
    <row r="41" spans="1:32" ht="15" x14ac:dyDescent="0.2">
      <c r="A41" s="47" t="str">
        <f t="shared" si="12"/>
        <v>KennethHutton</v>
      </c>
      <c r="B41" s="42" t="s">
        <v>104</v>
      </c>
      <c r="C41" s="42" t="s">
        <v>105</v>
      </c>
      <c r="D41" s="74">
        <f>VLOOKUP(A41,'DB1'!$A:$D,4,0)</f>
        <v>23816</v>
      </c>
      <c r="E41" s="75">
        <f t="shared" ca="1" si="13"/>
        <v>47</v>
      </c>
      <c r="F41" s="90">
        <f>IFERROR(VLOOKUP(IF(VLOOKUP($A41,'AR factored'!$A$28:$Z$59,F$1,0)=0,0,RANK(VLOOKUP($A41,'AR factored'!$A$28:$Z$59,F$1,0),'AR factored'!F$28:F$59,1)),lookup!$A$2:$B$59,2,0),0)</f>
        <v>0</v>
      </c>
      <c r="G41" s="90">
        <f>IFERROR(VLOOKUP(IF(VLOOKUP($A41,'AR factored'!$A$28:$Z$59,G$1,0)=0,0,RANK(VLOOKUP($A41,'AR factored'!$A$28:$Z$59,G$1,0),'AR factored'!G$28:G$59,1)),lookup!$A$2:$B$59,2,0),0)</f>
        <v>0</v>
      </c>
      <c r="H41" s="90">
        <f>IFERROR(VLOOKUP(IF(VLOOKUP($A41,'AR factored'!$A$28:$Z$59,H$1,0)=0,0,RANK(VLOOKUP($A41,'AR factored'!$A$28:$Z$59,H$1,0),'AR factored'!H$28:H$59,1)),lookup!$A$2:$B$59,2,0),0)</f>
        <v>0</v>
      </c>
      <c r="I41" s="90">
        <f>IFERROR(VLOOKUP(IF(VLOOKUP($A41,'AR factored'!$A$28:$Z$59,I$1,0)=0,0,RANK(VLOOKUP($A41,'AR factored'!$A$28:$Z$59,I$1,0),'AR factored'!I$28:I$59,1)),lookup!$A$2:$B$59,2,0),0)</f>
        <v>0</v>
      </c>
      <c r="J41" s="90">
        <f>IFERROR(VLOOKUP(IF(VLOOKUP($A41,'AR factored'!$A$28:$Z$59,J$1,0)=0,0,RANK(VLOOKUP($A41,'AR factored'!$A$28:$Z$59,J$1,0),'AR factored'!J$28:J$59,1)),lookup!$A$2:$B$59,2,0),0)</f>
        <v>0</v>
      </c>
      <c r="K41" s="90">
        <f>IFERROR(VLOOKUP(IF(VLOOKUP($A41,'AR factored'!$A$28:$Z$59,K$1,0)=0,0,RANK(VLOOKUP($A41,'AR factored'!$A$28:$Z$59,K$1,0),'AR factored'!K$28:K$59,1)),lookup!$A$2:$B$59,2,0),0)</f>
        <v>0</v>
      </c>
      <c r="L41" s="90">
        <f>IFERROR(VLOOKUP(IF(VLOOKUP($A41,'AR factored'!$A$28:$Z$59,L$1,0)=0,0,RANK(VLOOKUP($A41,'AR factored'!$A$28:$Z$59,L$1,0),'AR factored'!L$28:L$59,1)),lookup!$A$2:$B$59,2,0),0)</f>
        <v>0</v>
      </c>
      <c r="M41" s="140">
        <f>IFERROR(VLOOKUP(IF(VLOOKUP($A41,'AR factored'!$A$28:$Z$59,M$1,0)=0,0,RANK(VLOOKUP($A41,'AR factored'!$A$28:$Z$59,M$1,0),'AR factored'!M$28:M$59,1)),lookup!$A$2:$B$59,2,0),0)</f>
        <v>0</v>
      </c>
      <c r="N41" s="189">
        <f>IFERROR(VLOOKUP(IF(VLOOKUP($A41,'AR factored'!$A$28:$Z$59,N$1,0)=0,0,RANK(VLOOKUP($A41,'AR factored'!$A$28:$Z$59,N$1,0),'AR factored'!N$28:N$59,1)),lookup!$A$2:$B$59,2,0),0)</f>
        <v>0</v>
      </c>
      <c r="O41" s="91">
        <f>IFERROR(VLOOKUP(IF(VLOOKUP($A41,'AR factored'!$A$28:$Z$59,O$1,0)=0,0,RANK(VLOOKUP($A41,'AR factored'!$A$28:$Z$59,O$1,0),'AR factored'!O$28:O$59,1)),lookup!$A$2:$B$59,2,0),0)</f>
        <v>0</v>
      </c>
      <c r="P41" s="91">
        <f>IFERROR(VLOOKUP(IF(VLOOKUP($A41,'AR factored'!$A$28:$Z$59,P$1,0)=0,0,RANK(VLOOKUP($A41,'AR factored'!$A$28:$Z$59,P$1,0),'AR factored'!P$28:P$59,1)),lookup!$A$2:$B$59,2,0),0)</f>
        <v>0</v>
      </c>
      <c r="Q41" s="91">
        <f>IFERROR(VLOOKUP(IF(VLOOKUP($A41,'AR factored'!$A$28:$Z$59,Q$1,0)=0,0,RANK(VLOOKUP($A41,'AR factored'!$A$28:$Z$59,Q$1,0),'AR factored'!Q$28:Q$59,1)),lookup!$A$2:$B$59,2,0),0)</f>
        <v>0</v>
      </c>
      <c r="R41" s="91">
        <f>IFERROR(VLOOKUP(IF(VLOOKUP($A41,'AR factored'!$A$28:$Z$59,R$1,0)=0,0,RANK(VLOOKUP($A41,'AR factored'!$A$28:$Z$59,R$1,0),'AR factored'!R$28:R$59,1)),lookup!$A$2:$B$59,2,0),0)</f>
        <v>0</v>
      </c>
      <c r="S41" s="91">
        <f>IFERROR(VLOOKUP(IF(VLOOKUP($A41,'AR factored'!$A$28:$Z$59,S$1,0)=0,0,RANK(VLOOKUP($A41,'AR factored'!$A$28:$Z$59,S$1,0),'AR factored'!S$28:S$59,1)),lookup!$A$2:$B$59,2,0),0)</f>
        <v>0</v>
      </c>
      <c r="T41" s="190">
        <f>IFERROR(VLOOKUP(IF(VLOOKUP($A41,'AR factored'!$A$28:$Z$59,T$1,0)=0,0,RANK(VLOOKUP($A41,'AR factored'!$A$28:$Z$59,T$1,0),'AR factored'!T$28:T$59,1)),lookup!$A$2:$B$59,2,0),0)</f>
        <v>0</v>
      </c>
      <c r="U41" s="197">
        <f>IFERROR(VLOOKUP(IF(VLOOKUP($A41,'AR factored'!$A$28:$Z$59,U$1,0)=0,0,RANK(VLOOKUP($A41,'AR factored'!$A$28:$Z$59,U$1,0),'AR factored'!U$28:U$59,1)),lookup!$A$2:$B$59,2,0),0)</f>
        <v>0</v>
      </c>
      <c r="V41" s="92">
        <f>IFERROR(VLOOKUP(IF(VLOOKUP($A41,'AR factored'!$A$28:$Z$59,V$1,0)=0,0,RANK(VLOOKUP($A41,'AR factored'!$A$28:$Z$59,V$1,0),'AR factored'!V$28:V$59,1)),lookup!$A$2:$B$59,2,0),0)</f>
        <v>0</v>
      </c>
      <c r="W41" s="92">
        <f>IFERROR(VLOOKUP(IF(VLOOKUP($A41,'AR factored'!$A$28:$Z$59,W$1,0)=0,0,RANK(VLOOKUP($A41,'AR factored'!$A$28:$Z$59,W$1,0),'AR factored'!W$28:W$59,1)),lookup!$A$2:$B$59,2,0),0)</f>
        <v>0</v>
      </c>
      <c r="X41" s="92">
        <f>IFERROR(VLOOKUP(IF(VLOOKUP($A41,'AR factored'!$A$28:$Z$59,X$1,0)=0,0,RANK(VLOOKUP($A41,'AR factored'!$A$28:$Z$59,X$1,0),'AR factored'!X$28:X$59,1)),lookup!$A$2:$B$59,2,0),0)</f>
        <v>0</v>
      </c>
      <c r="Y41" s="92">
        <f>IFERROR(VLOOKUP(IF(VLOOKUP($A41,'AR factored'!$A$28:$Z$59,Y$1,0)=0,0,RANK(VLOOKUP($A41,'AR factored'!$A$28:$Z$59,Y$1,0),'AR factored'!Y$28:Y$59,1)),lookup!$A$2:$B$59,2,0),0)</f>
        <v>0</v>
      </c>
      <c r="Z41" s="198">
        <f>IFERROR(VLOOKUP(IF(VLOOKUP($A41,'AR factored'!$A$28:$Z$59,Z$1,0)=0,0,RANK(VLOOKUP($A41,'AR factored'!$A$28:$Z$59,Z$1,0),'AR factored'!Z$28:Z$59,1)),lookup!$A$2:$B$59,2,0),0)</f>
        <v>0</v>
      </c>
      <c r="AA41" s="137">
        <f t="shared" si="18"/>
        <v>0</v>
      </c>
      <c r="AB41" s="65">
        <f t="shared" si="19"/>
        <v>0</v>
      </c>
      <c r="AC41" s="48" t="str">
        <f t="shared" si="20"/>
        <v/>
      </c>
      <c r="AD41" s="130">
        <f t="shared" ca="1" si="17"/>
        <v>16</v>
      </c>
    </row>
    <row r="42" spans="1:32" ht="15" x14ac:dyDescent="0.2">
      <c r="A42" s="47" t="str">
        <f t="shared" si="12"/>
        <v>PaulJackson</v>
      </c>
      <c r="B42" s="42" t="s">
        <v>15</v>
      </c>
      <c r="C42" s="42" t="s">
        <v>16</v>
      </c>
      <c r="D42" s="74">
        <f>VLOOKUP(A42,'DB1'!$A:$D,4,0)</f>
        <v>27092</v>
      </c>
      <c r="E42" s="75">
        <f t="shared" ca="1" si="13"/>
        <v>38</v>
      </c>
      <c r="F42" s="90">
        <f>IFERROR(VLOOKUP(IF(VLOOKUP($A42,'AR factored'!$A$28:$Z$59,F$1,0)=0,0,RANK(VLOOKUP($A42,'AR factored'!$A$28:$Z$59,F$1,0),'AR factored'!F$28:F$59,1)),lookup!$A$2:$B$59,2,0),0)</f>
        <v>0</v>
      </c>
      <c r="G42" s="90">
        <f>IFERROR(VLOOKUP(IF(VLOOKUP($A42,'AR factored'!$A$28:$Z$59,G$1,0)=0,0,RANK(VLOOKUP($A42,'AR factored'!$A$28:$Z$59,G$1,0),'AR factored'!G$28:G$59,1)),lookup!$A$2:$B$59,2,0),0)</f>
        <v>0</v>
      </c>
      <c r="H42" s="90">
        <f>IFERROR(VLOOKUP(IF(VLOOKUP($A42,'AR factored'!$A$28:$Z$59,H$1,0)=0,0,RANK(VLOOKUP($A42,'AR factored'!$A$28:$Z$59,H$1,0),'AR factored'!H$28:H$59,1)),lookup!$A$2:$B$59,2,0),0)</f>
        <v>0</v>
      </c>
      <c r="I42" s="90">
        <f ca="1">IFERROR(VLOOKUP(IF(VLOOKUP($A42,'AR factored'!$A$28:$Z$59,I$1,0)=0,0,RANK(VLOOKUP($A42,'AR factored'!$A$28:$Z$59,I$1,0),'AR factored'!I$28:I$59,1)),lookup!$A$2:$B$59,2,0),0)</f>
        <v>99</v>
      </c>
      <c r="J42" s="90">
        <f>IFERROR(VLOOKUP(IF(VLOOKUP($A42,'AR factored'!$A$28:$Z$59,J$1,0)=0,0,RANK(VLOOKUP($A42,'AR factored'!$A$28:$Z$59,J$1,0),'AR factored'!J$28:J$59,1)),lookup!$A$2:$B$59,2,0),0)</f>
        <v>0</v>
      </c>
      <c r="K42" s="90">
        <f>IFERROR(VLOOKUP(IF(VLOOKUP($A42,'AR factored'!$A$28:$Z$59,K$1,0)=0,0,RANK(VLOOKUP($A42,'AR factored'!$A$28:$Z$59,K$1,0),'AR factored'!K$28:K$59,1)),lookup!$A$2:$B$59,2,0),0)</f>
        <v>0</v>
      </c>
      <c r="L42" s="90">
        <f ca="1">IFERROR(VLOOKUP(IF(VLOOKUP($A42,'AR factored'!$A$28:$Z$59,L$1,0)=0,0,RANK(VLOOKUP($A42,'AR factored'!$A$28:$Z$59,L$1,0),'AR factored'!L$28:L$59,1)),lookup!$A$2:$B$59,2,0),0)</f>
        <v>98</v>
      </c>
      <c r="M42" s="140">
        <f ca="1">IFERROR(VLOOKUP(IF(VLOOKUP($A42,'AR factored'!$A$28:$Z$59,M$1,0)=0,0,RANK(VLOOKUP($A42,'AR factored'!$A$28:$Z$59,M$1,0),'AR factored'!M$28:M$59,1)),lookup!$A$2:$B$59,2,0),0)</f>
        <v>99</v>
      </c>
      <c r="N42" s="189">
        <f ca="1">IFERROR(VLOOKUP(IF(VLOOKUP($A42,'AR factored'!$A$28:$Z$59,N$1,0)=0,0,RANK(VLOOKUP($A42,'AR factored'!$A$28:$Z$59,N$1,0),'AR factored'!N$28:N$59,1)),lookup!$A$2:$B$59,2,0),0)</f>
        <v>99</v>
      </c>
      <c r="O42" s="91">
        <f>IFERROR(VLOOKUP(IF(VLOOKUP($A42,'AR factored'!$A$28:$Z$59,O$1,0)=0,0,RANK(VLOOKUP($A42,'AR factored'!$A$28:$Z$59,O$1,0),'AR factored'!O$28:O$59,1)),lookup!$A$2:$B$59,2,0),0)</f>
        <v>0</v>
      </c>
      <c r="P42" s="91">
        <f>IFERROR(VLOOKUP(IF(VLOOKUP($A42,'AR factored'!$A$28:$Z$59,P$1,0)=0,0,RANK(VLOOKUP($A42,'AR factored'!$A$28:$Z$59,P$1,0),'AR factored'!P$28:P$59,1)),lookup!$A$2:$B$59,2,0),0)</f>
        <v>0</v>
      </c>
      <c r="Q42" s="91">
        <f>IFERROR(VLOOKUP(IF(VLOOKUP($A42,'AR factored'!$A$28:$Z$59,Q$1,0)=0,0,RANK(VLOOKUP($A42,'AR factored'!$A$28:$Z$59,Q$1,0),'AR factored'!Q$28:Q$59,1)),lookup!$A$2:$B$59,2,0),0)</f>
        <v>0</v>
      </c>
      <c r="R42" s="91">
        <f>IFERROR(VLOOKUP(IF(VLOOKUP($A42,'AR factored'!$A$28:$Z$59,R$1,0)=0,0,RANK(VLOOKUP($A42,'AR factored'!$A$28:$Z$59,R$1,0),'AR factored'!R$28:R$59,1)),lookup!$A$2:$B$59,2,0),0)</f>
        <v>0</v>
      </c>
      <c r="S42" s="91">
        <f ca="1">IFERROR(VLOOKUP(IF(VLOOKUP($A42,'AR factored'!$A$28:$Z$59,S$1,0)=0,0,RANK(VLOOKUP($A42,'AR factored'!$A$28:$Z$59,S$1,0),'AR factored'!S$28:S$59,1)),lookup!$A$2:$B$59,2,0),0)</f>
        <v>98</v>
      </c>
      <c r="T42" s="190">
        <f>IFERROR(VLOOKUP(IF(VLOOKUP($A42,'AR factored'!$A$28:$Z$59,T$1,0)=0,0,RANK(VLOOKUP($A42,'AR factored'!$A$28:$Z$59,T$1,0),'AR factored'!T$28:T$59,1)),lookup!$A$2:$B$59,2,0),0)</f>
        <v>0</v>
      </c>
      <c r="U42" s="197">
        <f ca="1">IFERROR(VLOOKUP(IF(VLOOKUP($A42,'AR factored'!$A$28:$Z$59,U$1,0)=0,0,RANK(VLOOKUP($A42,'AR factored'!$A$28:$Z$59,U$1,0),'AR factored'!U$28:U$59,1)),lookup!$A$2:$B$59,2,0),0)</f>
        <v>100</v>
      </c>
      <c r="V42" s="92">
        <f>IFERROR(VLOOKUP(IF(VLOOKUP($A42,'AR factored'!$A$28:$Z$59,V$1,0)=0,0,RANK(VLOOKUP($A42,'AR factored'!$A$28:$Z$59,V$1,0),'AR factored'!V$28:V$59,1)),lookup!$A$2:$B$59,2,0),0)</f>
        <v>0</v>
      </c>
      <c r="W42" s="92">
        <f>IFERROR(VLOOKUP(IF(VLOOKUP($A42,'AR factored'!$A$28:$Z$59,W$1,0)=0,0,RANK(VLOOKUP($A42,'AR factored'!$A$28:$Z$59,W$1,0),'AR factored'!W$28:W$59,1)),lookup!$A$2:$B$59,2,0),0)</f>
        <v>0</v>
      </c>
      <c r="X42" s="92">
        <f>IFERROR(VLOOKUP(IF(VLOOKUP($A42,'AR factored'!$A$28:$Z$59,X$1,0)=0,0,RANK(VLOOKUP($A42,'AR factored'!$A$28:$Z$59,X$1,0),'AR factored'!X$28:X$59,1)),lookup!$A$2:$B$59,2,0),0)</f>
        <v>0</v>
      </c>
      <c r="Y42" s="92">
        <f ca="1">IFERROR(VLOOKUP(IF(VLOOKUP($A42,'AR factored'!$A$28:$Z$59,Y$1,0)=0,0,RANK(VLOOKUP($A42,'AR factored'!$A$28:$Z$59,Y$1,0),'AR factored'!Y$28:Y$59,1)),lookup!$A$2:$B$59,2,0),0)</f>
        <v>99</v>
      </c>
      <c r="Z42" s="198">
        <f ca="1">IFERROR(VLOOKUP(IF(VLOOKUP($A42,'AR factored'!$A$28:$Z$59,Z$1,0)=0,0,RANK(VLOOKUP($A42,'AR factored'!$A$28:$Z$59,Z$1,0),'AR factored'!Z$28:Z$59,1)),lookup!$A$2:$B$59,2,0),0)</f>
        <v>98</v>
      </c>
      <c r="AA42" s="137">
        <f t="shared" ca="1" si="18"/>
        <v>594</v>
      </c>
      <c r="AB42" s="65">
        <f t="shared" ca="1" si="19"/>
        <v>8</v>
      </c>
      <c r="AC42" s="48" t="str">
        <f t="shared" ca="1" si="20"/>
        <v>Yes</v>
      </c>
      <c r="AD42" s="130">
        <f t="shared" ca="1" si="17"/>
        <v>4</v>
      </c>
      <c r="AE42" s="14" t="s">
        <v>328</v>
      </c>
    </row>
    <row r="43" spans="1:32" ht="15" x14ac:dyDescent="0.2">
      <c r="A43" s="47" t="str">
        <f t="shared" si="12"/>
        <v>JordanJenkinson</v>
      </c>
      <c r="B43" s="42" t="s">
        <v>102</v>
      </c>
      <c r="C43" s="42" t="s">
        <v>103</v>
      </c>
      <c r="D43" s="74">
        <f>VLOOKUP(A43,'DB1'!$A:$D,4,0)</f>
        <v>31103</v>
      </c>
      <c r="E43" s="75">
        <f t="shared" ca="1" si="13"/>
        <v>27</v>
      </c>
      <c r="F43" s="90">
        <f>IFERROR(VLOOKUP(IF(VLOOKUP($A43,'AR factored'!$A$28:$Z$59,F$1,0)=0,0,RANK(VLOOKUP($A43,'AR factored'!$A$28:$Z$59,F$1,0),'AR factored'!F$28:F$59,1)),lookup!$A$2:$B$59,2,0),0)</f>
        <v>0</v>
      </c>
      <c r="G43" s="90">
        <f>IFERROR(VLOOKUP(IF(VLOOKUP($A43,'AR factored'!$A$28:$Z$59,G$1,0)=0,0,RANK(VLOOKUP($A43,'AR factored'!$A$28:$Z$59,G$1,0),'AR factored'!G$28:G$59,1)),lookup!$A$2:$B$59,2,0),0)</f>
        <v>0</v>
      </c>
      <c r="H43" s="90">
        <f>IFERROR(VLOOKUP(IF(VLOOKUP($A43,'AR factored'!$A$28:$Z$59,H$1,0)=0,0,RANK(VLOOKUP($A43,'AR factored'!$A$28:$Z$59,H$1,0),'AR factored'!H$28:H$59,1)),lookup!$A$2:$B$59,2,0),0)</f>
        <v>0</v>
      </c>
      <c r="I43" s="90">
        <f>IFERROR(VLOOKUP(IF(VLOOKUP($A43,'AR factored'!$A$28:$Z$59,I$1,0)=0,0,RANK(VLOOKUP($A43,'AR factored'!$A$28:$Z$59,I$1,0),'AR factored'!I$28:I$59,1)),lookup!$A$2:$B$59,2,0),0)</f>
        <v>0</v>
      </c>
      <c r="J43" s="90">
        <f>IFERROR(VLOOKUP(IF(VLOOKUP($A43,'AR factored'!$A$28:$Z$59,J$1,0)=0,0,RANK(VLOOKUP($A43,'AR factored'!$A$28:$Z$59,J$1,0),'AR factored'!J$28:J$59,1)),lookup!$A$2:$B$59,2,0),0)</f>
        <v>0</v>
      </c>
      <c r="K43" s="90">
        <f>IFERROR(VLOOKUP(IF(VLOOKUP($A43,'AR factored'!$A$28:$Z$59,K$1,0)=0,0,RANK(VLOOKUP($A43,'AR factored'!$A$28:$Z$59,K$1,0),'AR factored'!K$28:K$59,1)),lookup!$A$2:$B$59,2,0),0)</f>
        <v>0</v>
      </c>
      <c r="L43" s="90">
        <f>IFERROR(VLOOKUP(IF(VLOOKUP($A43,'AR factored'!$A$28:$Z$59,L$1,0)=0,0,RANK(VLOOKUP($A43,'AR factored'!$A$28:$Z$59,L$1,0),'AR factored'!L$28:L$59,1)),lookup!$A$2:$B$59,2,0),0)</f>
        <v>0</v>
      </c>
      <c r="M43" s="140">
        <f>IFERROR(VLOOKUP(IF(VLOOKUP($A43,'AR factored'!$A$28:$Z$59,M$1,0)=0,0,RANK(VLOOKUP($A43,'AR factored'!$A$28:$Z$59,M$1,0),'AR factored'!M$28:M$59,1)),lookup!$A$2:$B$59,2,0),0)</f>
        <v>0</v>
      </c>
      <c r="N43" s="189">
        <f>IFERROR(VLOOKUP(IF(VLOOKUP($A43,'AR factored'!$A$28:$Z$59,N$1,0)=0,0,RANK(VLOOKUP($A43,'AR factored'!$A$28:$Z$59,N$1,0),'AR factored'!N$28:N$59,1)),lookup!$A$2:$B$59,2,0),0)</f>
        <v>0</v>
      </c>
      <c r="O43" s="91">
        <f>IFERROR(VLOOKUP(IF(VLOOKUP($A43,'AR factored'!$A$28:$Z$59,O$1,0)=0,0,RANK(VLOOKUP($A43,'AR factored'!$A$28:$Z$59,O$1,0),'AR factored'!O$28:O$59,1)),lookup!$A$2:$B$59,2,0),0)</f>
        <v>0</v>
      </c>
      <c r="P43" s="91">
        <f>IFERROR(VLOOKUP(IF(VLOOKUP($A43,'AR factored'!$A$28:$Z$59,P$1,0)=0,0,RANK(VLOOKUP($A43,'AR factored'!$A$28:$Z$59,P$1,0),'AR factored'!P$28:P$59,1)),lookup!$A$2:$B$59,2,0),0)</f>
        <v>0</v>
      </c>
      <c r="Q43" s="91">
        <f>IFERROR(VLOOKUP(IF(VLOOKUP($A43,'AR factored'!$A$28:$Z$59,Q$1,0)=0,0,RANK(VLOOKUP($A43,'AR factored'!$A$28:$Z$59,Q$1,0),'AR factored'!Q$28:Q$59,1)),lookup!$A$2:$B$59,2,0),0)</f>
        <v>0</v>
      </c>
      <c r="R43" s="91">
        <f>IFERROR(VLOOKUP(IF(VLOOKUP($A43,'AR factored'!$A$28:$Z$59,R$1,0)=0,0,RANK(VLOOKUP($A43,'AR factored'!$A$28:$Z$59,R$1,0),'AR factored'!R$28:R$59,1)),lookup!$A$2:$B$59,2,0),0)</f>
        <v>0</v>
      </c>
      <c r="S43" s="91">
        <f>IFERROR(VLOOKUP(IF(VLOOKUP($A43,'AR factored'!$A$28:$Z$59,S$1,0)=0,0,RANK(VLOOKUP($A43,'AR factored'!$A$28:$Z$59,S$1,0),'AR factored'!S$28:S$59,1)),lookup!$A$2:$B$59,2,0),0)</f>
        <v>0</v>
      </c>
      <c r="T43" s="190">
        <f>IFERROR(VLOOKUP(IF(VLOOKUP($A43,'AR factored'!$A$28:$Z$59,T$1,0)=0,0,RANK(VLOOKUP($A43,'AR factored'!$A$28:$Z$59,T$1,0),'AR factored'!T$28:T$59,1)),lookup!$A$2:$B$59,2,0),0)</f>
        <v>0</v>
      </c>
      <c r="U43" s="197">
        <f>IFERROR(VLOOKUP(IF(VLOOKUP($A43,'AR factored'!$A$28:$Z$59,U$1,0)=0,0,RANK(VLOOKUP($A43,'AR factored'!$A$28:$Z$59,U$1,0),'AR factored'!U$28:U$59,1)),lookup!$A$2:$B$59,2,0),0)</f>
        <v>0</v>
      </c>
      <c r="V43" s="92">
        <f>IFERROR(VLOOKUP(IF(VLOOKUP($A43,'AR factored'!$A$28:$Z$59,V$1,0)=0,0,RANK(VLOOKUP($A43,'AR factored'!$A$28:$Z$59,V$1,0),'AR factored'!V$28:V$59,1)),lookup!$A$2:$B$59,2,0),0)</f>
        <v>0</v>
      </c>
      <c r="W43" s="92">
        <f>IFERROR(VLOOKUP(IF(VLOOKUP($A43,'AR factored'!$A$28:$Z$59,W$1,0)=0,0,RANK(VLOOKUP($A43,'AR factored'!$A$28:$Z$59,W$1,0),'AR factored'!W$28:W$59,1)),lookup!$A$2:$B$59,2,0),0)</f>
        <v>0</v>
      </c>
      <c r="X43" s="92">
        <f>IFERROR(VLOOKUP(IF(VLOOKUP($A43,'AR factored'!$A$28:$Z$59,X$1,0)=0,0,RANK(VLOOKUP($A43,'AR factored'!$A$28:$Z$59,X$1,0),'AR factored'!X$28:X$59,1)),lookup!$A$2:$B$59,2,0),0)</f>
        <v>0</v>
      </c>
      <c r="Y43" s="92">
        <f>IFERROR(VLOOKUP(IF(VLOOKUP($A43,'AR factored'!$A$28:$Z$59,Y$1,0)=0,0,RANK(VLOOKUP($A43,'AR factored'!$A$28:$Z$59,Y$1,0),'AR factored'!Y$28:Y$59,1)),lookup!$A$2:$B$59,2,0),0)</f>
        <v>0</v>
      </c>
      <c r="Z43" s="198">
        <f>IFERROR(VLOOKUP(IF(VLOOKUP($A43,'AR factored'!$A$28:$Z$59,Z$1,0)=0,0,RANK(VLOOKUP($A43,'AR factored'!$A$28:$Z$59,Z$1,0),'AR factored'!Z$28:Z$59,1)),lookup!$A$2:$B$59,2,0),0)</f>
        <v>0</v>
      </c>
      <c r="AA43" s="137">
        <f t="shared" si="18"/>
        <v>0</v>
      </c>
      <c r="AB43" s="65">
        <f t="shared" si="19"/>
        <v>0</v>
      </c>
      <c r="AC43" s="48" t="str">
        <f t="shared" si="20"/>
        <v/>
      </c>
      <c r="AD43" s="130">
        <f t="shared" ca="1" si="17"/>
        <v>16</v>
      </c>
    </row>
    <row r="44" spans="1:32" ht="15" x14ac:dyDescent="0.2">
      <c r="A44" s="47" t="str">
        <f t="shared" si="12"/>
        <v>CraigKershaw</v>
      </c>
      <c r="B44" s="42" t="s">
        <v>130</v>
      </c>
      <c r="C44" s="42" t="s">
        <v>131</v>
      </c>
      <c r="D44" s="74">
        <f>VLOOKUP(A44,'DB1'!$A:$D,4,0)</f>
        <v>17165</v>
      </c>
      <c r="E44" s="75">
        <f t="shared" ca="1" si="13"/>
        <v>66</v>
      </c>
      <c r="F44" s="90">
        <f>IFERROR(VLOOKUP(IF(VLOOKUP($A44,'AR factored'!$A$28:$Z$59,F$1,0)=0,0,RANK(VLOOKUP($A44,'AR factored'!$A$28:$Z$59,F$1,0),'AR factored'!F$28:F$59,1)),lookup!$A$2:$B$59,2,0),0)</f>
        <v>0</v>
      </c>
      <c r="G44" s="90">
        <f>IFERROR(VLOOKUP(IF(VLOOKUP($A44,'AR factored'!$A$28:$Z$59,G$1,0)=0,0,RANK(VLOOKUP($A44,'AR factored'!$A$28:$Z$59,G$1,0),'AR factored'!G$28:G$59,1)),lookup!$A$2:$B$59,2,0),0)</f>
        <v>0</v>
      </c>
      <c r="H44" s="90">
        <f>IFERROR(VLOOKUP(IF(VLOOKUP($A44,'AR factored'!$A$28:$Z$59,H$1,0)=0,0,RANK(VLOOKUP($A44,'AR factored'!$A$28:$Z$59,H$1,0),'AR factored'!H$28:H$59,1)),lookup!$A$2:$B$59,2,0),0)</f>
        <v>0</v>
      </c>
      <c r="I44" s="90">
        <f>IFERROR(VLOOKUP(IF(VLOOKUP($A44,'AR factored'!$A$28:$Z$59,I$1,0)=0,0,RANK(VLOOKUP($A44,'AR factored'!$A$28:$Z$59,I$1,0),'AR factored'!I$28:I$59,1)),lookup!$A$2:$B$59,2,0),0)</f>
        <v>0</v>
      </c>
      <c r="J44" s="90">
        <f>IFERROR(VLOOKUP(IF(VLOOKUP($A44,'AR factored'!$A$28:$Z$59,J$1,0)=0,0,RANK(VLOOKUP($A44,'AR factored'!$A$28:$Z$59,J$1,0),'AR factored'!J$28:J$59,1)),lookup!$A$2:$B$59,2,0),0)</f>
        <v>0</v>
      </c>
      <c r="K44" s="90">
        <f>IFERROR(VLOOKUP(IF(VLOOKUP($A44,'AR factored'!$A$28:$Z$59,K$1,0)=0,0,RANK(VLOOKUP($A44,'AR factored'!$A$28:$Z$59,K$1,0),'AR factored'!K$28:K$59,1)),lookup!$A$2:$B$59,2,0),0)</f>
        <v>0</v>
      </c>
      <c r="L44" s="90">
        <f>IFERROR(VLOOKUP(IF(VLOOKUP($A44,'AR factored'!$A$28:$Z$59,L$1,0)=0,0,RANK(VLOOKUP($A44,'AR factored'!$A$28:$Z$59,L$1,0),'AR factored'!L$28:L$59,1)),lookup!$A$2:$B$59,2,0),0)</f>
        <v>0</v>
      </c>
      <c r="M44" s="140">
        <f>IFERROR(VLOOKUP(IF(VLOOKUP($A44,'AR factored'!$A$28:$Z$59,M$1,0)=0,0,RANK(VLOOKUP($A44,'AR factored'!$A$28:$Z$59,M$1,0),'AR factored'!M$28:M$59,1)),lookup!$A$2:$B$59,2,0),0)</f>
        <v>0</v>
      </c>
      <c r="N44" s="189">
        <f>IFERROR(VLOOKUP(IF(VLOOKUP($A44,'AR factored'!$A$28:$Z$59,N$1,0)=0,0,RANK(VLOOKUP($A44,'AR factored'!$A$28:$Z$59,N$1,0),'AR factored'!N$28:N$59,1)),lookup!$A$2:$B$59,2,0),0)</f>
        <v>0</v>
      </c>
      <c r="O44" s="91">
        <f>IFERROR(VLOOKUP(IF(VLOOKUP($A44,'AR factored'!$A$28:$Z$59,O$1,0)=0,0,RANK(VLOOKUP($A44,'AR factored'!$A$28:$Z$59,O$1,0),'AR factored'!O$28:O$59,1)),lookup!$A$2:$B$59,2,0),0)</f>
        <v>0</v>
      </c>
      <c r="P44" s="91">
        <f>IFERROR(VLOOKUP(IF(VLOOKUP($A44,'AR factored'!$A$28:$Z$59,P$1,0)=0,0,RANK(VLOOKUP($A44,'AR factored'!$A$28:$Z$59,P$1,0),'AR factored'!P$28:P$59,1)),lookup!$A$2:$B$59,2,0),0)</f>
        <v>0</v>
      </c>
      <c r="Q44" s="91">
        <f>IFERROR(VLOOKUP(IF(VLOOKUP($A44,'AR factored'!$A$28:$Z$59,Q$1,0)=0,0,RANK(VLOOKUP($A44,'AR factored'!$A$28:$Z$59,Q$1,0),'AR factored'!Q$28:Q$59,1)),lookup!$A$2:$B$59,2,0),0)</f>
        <v>0</v>
      </c>
      <c r="R44" s="91">
        <f>IFERROR(VLOOKUP(IF(VLOOKUP($A44,'AR factored'!$A$28:$Z$59,R$1,0)=0,0,RANK(VLOOKUP($A44,'AR factored'!$A$28:$Z$59,R$1,0),'AR factored'!R$28:R$59,1)),lookup!$A$2:$B$59,2,0),0)</f>
        <v>0</v>
      </c>
      <c r="S44" s="91">
        <f>IFERROR(VLOOKUP(IF(VLOOKUP($A44,'AR factored'!$A$28:$Z$59,S$1,0)=0,0,RANK(VLOOKUP($A44,'AR factored'!$A$28:$Z$59,S$1,0),'AR factored'!S$28:S$59,1)),lookup!$A$2:$B$59,2,0),0)</f>
        <v>0</v>
      </c>
      <c r="T44" s="190">
        <f>IFERROR(VLOOKUP(IF(VLOOKUP($A44,'AR factored'!$A$28:$Z$59,T$1,0)=0,0,RANK(VLOOKUP($A44,'AR factored'!$A$28:$Z$59,T$1,0),'AR factored'!T$28:T$59,1)),lookup!$A$2:$B$59,2,0),0)</f>
        <v>0</v>
      </c>
      <c r="U44" s="197">
        <f>IFERROR(VLOOKUP(IF(VLOOKUP($A44,'AR factored'!$A$28:$Z$59,U$1,0)=0,0,RANK(VLOOKUP($A44,'AR factored'!$A$28:$Z$59,U$1,0),'AR factored'!U$28:U$59,1)),lookup!$A$2:$B$59,2,0),0)</f>
        <v>0</v>
      </c>
      <c r="V44" s="92">
        <f>IFERROR(VLOOKUP(IF(VLOOKUP($A44,'AR factored'!$A$28:$Z$59,V$1,0)=0,0,RANK(VLOOKUP($A44,'AR factored'!$A$28:$Z$59,V$1,0),'AR factored'!V$28:V$59,1)),lookup!$A$2:$B$59,2,0),0)</f>
        <v>0</v>
      </c>
      <c r="W44" s="92">
        <f>IFERROR(VLOOKUP(IF(VLOOKUP($A44,'AR factored'!$A$28:$Z$59,W$1,0)=0,0,RANK(VLOOKUP($A44,'AR factored'!$A$28:$Z$59,W$1,0),'AR factored'!W$28:W$59,1)),lookup!$A$2:$B$59,2,0),0)</f>
        <v>0</v>
      </c>
      <c r="X44" s="92">
        <f>IFERROR(VLOOKUP(IF(VLOOKUP($A44,'AR factored'!$A$28:$Z$59,X$1,0)=0,0,RANK(VLOOKUP($A44,'AR factored'!$A$28:$Z$59,X$1,0),'AR factored'!X$28:X$59,1)),lookup!$A$2:$B$59,2,0),0)</f>
        <v>0</v>
      </c>
      <c r="Y44" s="92">
        <f>IFERROR(VLOOKUP(IF(VLOOKUP($A44,'AR factored'!$A$28:$Z$59,Y$1,0)=0,0,RANK(VLOOKUP($A44,'AR factored'!$A$28:$Z$59,Y$1,0),'AR factored'!Y$28:Y$59,1)),lookup!$A$2:$B$59,2,0),0)</f>
        <v>0</v>
      </c>
      <c r="Z44" s="198">
        <f>IFERROR(VLOOKUP(IF(VLOOKUP($A44,'AR factored'!$A$28:$Z$59,Z$1,0)=0,0,RANK(VLOOKUP($A44,'AR factored'!$A$28:$Z$59,Z$1,0),'AR factored'!Z$28:Z$59,1)),lookup!$A$2:$B$59,2,0),0)</f>
        <v>0</v>
      </c>
      <c r="AA44" s="137">
        <f t="shared" si="18"/>
        <v>0</v>
      </c>
      <c r="AB44" s="65">
        <f t="shared" si="19"/>
        <v>0</v>
      </c>
      <c r="AC44" s="48" t="str">
        <f t="shared" si="20"/>
        <v/>
      </c>
      <c r="AD44" s="130">
        <f t="shared" ca="1" si="17"/>
        <v>16</v>
      </c>
    </row>
    <row r="45" spans="1:32" ht="15" x14ac:dyDescent="0.2">
      <c r="A45" s="47" t="str">
        <f t="shared" si="12"/>
        <v>VictorKilgore</v>
      </c>
      <c r="B45" s="42" t="s">
        <v>315</v>
      </c>
      <c r="C45" s="42" t="s">
        <v>42</v>
      </c>
      <c r="D45" s="74">
        <f>VLOOKUP(A45,'DB1'!$A:$D,4,0)</f>
        <v>12309</v>
      </c>
      <c r="E45" s="75">
        <f t="shared" ca="1" si="13"/>
        <v>79</v>
      </c>
      <c r="F45" s="90">
        <f>IFERROR(VLOOKUP(IF(VLOOKUP($A45,'AR factored'!$A$28:$Z$59,F$1,0)=0,0,RANK(VLOOKUP($A45,'AR factored'!$A$28:$Z$59,F$1,0),'AR factored'!F$28:F$59,1)),lookup!$A$2:$B$59,2,0),0)</f>
        <v>0</v>
      </c>
      <c r="G45" s="90">
        <f>IFERROR(VLOOKUP(IF(VLOOKUP($A45,'AR factored'!$A$28:$Z$59,G$1,0)=0,0,RANK(VLOOKUP($A45,'AR factored'!$A$28:$Z$59,G$1,0),'AR factored'!G$28:G$59,1)),lookup!$A$2:$B$59,2,0),0)</f>
        <v>0</v>
      </c>
      <c r="H45" s="90">
        <f>IFERROR(VLOOKUP(IF(VLOOKUP($A45,'AR factored'!$A$28:$Z$59,H$1,0)=0,0,RANK(VLOOKUP($A45,'AR factored'!$A$28:$Z$59,H$1,0),'AR factored'!H$28:H$59,1)),lookup!$A$2:$B$59,2,0),0)</f>
        <v>0</v>
      </c>
      <c r="I45" s="90">
        <f>IFERROR(VLOOKUP(IF(VLOOKUP($A45,'AR factored'!$A$28:$Z$59,I$1,0)=0,0,RANK(VLOOKUP($A45,'AR factored'!$A$28:$Z$59,I$1,0),'AR factored'!I$28:I$59,1)),lookup!$A$2:$B$59,2,0),0)</f>
        <v>0</v>
      </c>
      <c r="J45" s="90">
        <f>IFERROR(VLOOKUP(IF(VLOOKUP($A45,'AR factored'!$A$28:$Z$59,J$1,0)=0,0,RANK(VLOOKUP($A45,'AR factored'!$A$28:$Z$59,J$1,0),'AR factored'!J$28:J$59,1)),lookup!$A$2:$B$59,2,0),0)</f>
        <v>0</v>
      </c>
      <c r="K45" s="90">
        <f>IFERROR(VLOOKUP(IF(VLOOKUP($A45,'AR factored'!$A$28:$Z$59,K$1,0)=0,0,RANK(VLOOKUP($A45,'AR factored'!$A$28:$Z$59,K$1,0),'AR factored'!K$28:K$59,1)),lookup!$A$2:$B$59,2,0),0)</f>
        <v>0</v>
      </c>
      <c r="L45" s="90">
        <f>IFERROR(VLOOKUP(IF(VLOOKUP($A45,'AR factored'!$A$28:$Z$59,L$1,0)=0,0,RANK(VLOOKUP($A45,'AR factored'!$A$28:$Z$59,L$1,0),'AR factored'!L$28:L$59,1)),lookup!$A$2:$B$59,2,0),0)</f>
        <v>0</v>
      </c>
      <c r="M45" s="140">
        <f>IFERROR(VLOOKUP(IF(VLOOKUP($A45,'AR factored'!$A$28:$Z$59,M$1,0)=0,0,RANK(VLOOKUP($A45,'AR factored'!$A$28:$Z$59,M$1,0),'AR factored'!M$28:M$59,1)),lookup!$A$2:$B$59,2,0),0)</f>
        <v>0</v>
      </c>
      <c r="N45" s="189">
        <f>IFERROR(VLOOKUP(IF(VLOOKUP($A45,'AR factored'!$A$28:$Z$59,N$1,0)=0,0,RANK(VLOOKUP($A45,'AR factored'!$A$28:$Z$59,N$1,0),'AR factored'!N$28:N$59,1)),lookup!$A$2:$B$59,2,0),0)</f>
        <v>0</v>
      </c>
      <c r="O45" s="91">
        <f>IFERROR(VLOOKUP(IF(VLOOKUP($A45,'AR factored'!$A$28:$Z$59,O$1,0)=0,0,RANK(VLOOKUP($A45,'AR factored'!$A$28:$Z$59,O$1,0),'AR factored'!O$28:O$59,1)),lookup!$A$2:$B$59,2,0),0)</f>
        <v>0</v>
      </c>
      <c r="P45" s="91">
        <f>IFERROR(VLOOKUP(IF(VLOOKUP($A45,'AR factored'!$A$28:$Z$59,P$1,0)=0,0,RANK(VLOOKUP($A45,'AR factored'!$A$28:$Z$59,P$1,0),'AR factored'!P$28:P$59,1)),lookup!$A$2:$B$59,2,0),0)</f>
        <v>0</v>
      </c>
      <c r="Q45" s="91">
        <f>IFERROR(VLOOKUP(IF(VLOOKUP($A45,'AR factored'!$A$28:$Z$59,Q$1,0)=0,0,RANK(VLOOKUP($A45,'AR factored'!$A$28:$Z$59,Q$1,0),'AR factored'!Q$28:Q$59,1)),lookup!$A$2:$B$59,2,0),0)</f>
        <v>0</v>
      </c>
      <c r="R45" s="91">
        <f>IFERROR(VLOOKUP(IF(VLOOKUP($A45,'AR factored'!$A$28:$Z$59,R$1,0)=0,0,RANK(VLOOKUP($A45,'AR factored'!$A$28:$Z$59,R$1,0),'AR factored'!R$28:R$59,1)),lookup!$A$2:$B$59,2,0),0)</f>
        <v>0</v>
      </c>
      <c r="S45" s="91">
        <f>IFERROR(VLOOKUP(IF(VLOOKUP($A45,'AR factored'!$A$28:$Z$59,S$1,0)=0,0,RANK(VLOOKUP($A45,'AR factored'!$A$28:$Z$59,S$1,0),'AR factored'!S$28:S$59,1)),lookup!$A$2:$B$59,2,0),0)</f>
        <v>0</v>
      </c>
      <c r="T45" s="190">
        <f>IFERROR(VLOOKUP(IF(VLOOKUP($A45,'AR factored'!$A$28:$Z$59,T$1,0)=0,0,RANK(VLOOKUP($A45,'AR factored'!$A$28:$Z$59,T$1,0),'AR factored'!T$28:T$59,1)),lookup!$A$2:$B$59,2,0),0)</f>
        <v>0</v>
      </c>
      <c r="U45" s="197">
        <f>IFERROR(VLOOKUP(IF(VLOOKUP($A45,'AR factored'!$A$28:$Z$59,U$1,0)=0,0,RANK(VLOOKUP($A45,'AR factored'!$A$28:$Z$59,U$1,0),'AR factored'!U$28:U$59,1)),lookup!$A$2:$B$59,2,0),0)</f>
        <v>0</v>
      </c>
      <c r="V45" s="92">
        <f>IFERROR(VLOOKUP(IF(VLOOKUP($A45,'AR factored'!$A$28:$Z$59,V$1,0)=0,0,RANK(VLOOKUP($A45,'AR factored'!$A$28:$Z$59,V$1,0),'AR factored'!V$28:V$59,1)),lookup!$A$2:$B$59,2,0),0)</f>
        <v>0</v>
      </c>
      <c r="W45" s="92">
        <f>IFERROR(VLOOKUP(IF(VLOOKUP($A45,'AR factored'!$A$28:$Z$59,W$1,0)=0,0,RANK(VLOOKUP($A45,'AR factored'!$A$28:$Z$59,W$1,0),'AR factored'!W$28:W$59,1)),lookup!$A$2:$B$59,2,0),0)</f>
        <v>0</v>
      </c>
      <c r="X45" s="92">
        <f>IFERROR(VLOOKUP(IF(VLOOKUP($A45,'AR factored'!$A$28:$Z$59,X$1,0)=0,0,RANK(VLOOKUP($A45,'AR factored'!$A$28:$Z$59,X$1,0),'AR factored'!X$28:X$59,1)),lookup!$A$2:$B$59,2,0),0)</f>
        <v>0</v>
      </c>
      <c r="Y45" s="92">
        <f>IFERROR(VLOOKUP(IF(VLOOKUP($A45,'AR factored'!$A$28:$Z$59,Y$1,0)=0,0,RANK(VLOOKUP($A45,'AR factored'!$A$28:$Z$59,Y$1,0),'AR factored'!Y$28:Y$59,1)),lookup!$A$2:$B$59,2,0),0)</f>
        <v>0</v>
      </c>
      <c r="Z45" s="198">
        <f>IFERROR(VLOOKUP(IF(VLOOKUP($A45,'AR factored'!$A$28:$Z$59,Z$1,0)=0,0,RANK(VLOOKUP($A45,'AR factored'!$A$28:$Z$59,Z$1,0),'AR factored'!Z$28:Z$59,1)),lookup!$A$2:$B$59,2,0),0)</f>
        <v>0</v>
      </c>
      <c r="AA45" s="137">
        <f t="shared" si="18"/>
        <v>0</v>
      </c>
      <c r="AB45" s="65">
        <f t="shared" si="19"/>
        <v>0</v>
      </c>
      <c r="AC45" s="48" t="str">
        <f t="shared" si="20"/>
        <v/>
      </c>
      <c r="AD45" s="130">
        <f t="shared" ca="1" si="17"/>
        <v>16</v>
      </c>
    </row>
    <row r="46" spans="1:32" ht="15" x14ac:dyDescent="0.2">
      <c r="A46" s="47" t="str">
        <f t="shared" si="12"/>
        <v>PhilipLowden</v>
      </c>
      <c r="B46" s="42" t="s">
        <v>75</v>
      </c>
      <c r="C46" s="42" t="s">
        <v>76</v>
      </c>
      <c r="D46" s="74">
        <f>VLOOKUP(A46,'DB1'!$A:$D,4,0)</f>
        <v>22612</v>
      </c>
      <c r="E46" s="75">
        <f t="shared" ca="1" si="13"/>
        <v>51</v>
      </c>
      <c r="F46" s="90">
        <f>IFERROR(VLOOKUP(IF(VLOOKUP($A46,'AR factored'!$A$28:$Z$59,F$1,0)=0,0,RANK(VLOOKUP($A46,'AR factored'!$A$28:$Z$59,F$1,0),'AR factored'!F$28:F$59,1)),lookup!$A$2:$B$59,2,0),0)</f>
        <v>0</v>
      </c>
      <c r="G46" s="90">
        <f>IFERROR(VLOOKUP(IF(VLOOKUP($A46,'AR factored'!$A$28:$Z$59,G$1,0)=0,0,RANK(VLOOKUP($A46,'AR factored'!$A$28:$Z$59,G$1,0),'AR factored'!G$28:G$59,1)),lookup!$A$2:$B$59,2,0),0)</f>
        <v>0</v>
      </c>
      <c r="H46" s="90">
        <f>IFERROR(VLOOKUP(IF(VLOOKUP($A46,'AR factored'!$A$28:$Z$59,H$1,0)=0,0,RANK(VLOOKUP($A46,'AR factored'!$A$28:$Z$59,H$1,0),'AR factored'!H$28:H$59,1)),lookup!$A$2:$B$59,2,0),0)</f>
        <v>0</v>
      </c>
      <c r="I46" s="90">
        <f>IFERROR(VLOOKUP(IF(VLOOKUP($A46,'AR factored'!$A$28:$Z$59,I$1,0)=0,0,RANK(VLOOKUP($A46,'AR factored'!$A$28:$Z$59,I$1,0),'AR factored'!I$28:I$59,1)),lookup!$A$2:$B$59,2,0),0)</f>
        <v>0</v>
      </c>
      <c r="J46" s="90">
        <f>IFERROR(VLOOKUP(IF(VLOOKUP($A46,'AR factored'!$A$28:$Z$59,J$1,0)=0,0,RANK(VLOOKUP($A46,'AR factored'!$A$28:$Z$59,J$1,0),'AR factored'!J$28:J$59,1)),lookup!$A$2:$B$59,2,0),0)</f>
        <v>0</v>
      </c>
      <c r="K46" s="90">
        <f>IFERROR(VLOOKUP(IF(VLOOKUP($A46,'AR factored'!$A$28:$Z$59,K$1,0)=0,0,RANK(VLOOKUP($A46,'AR factored'!$A$28:$Z$59,K$1,0),'AR factored'!K$28:K$59,1)),lookup!$A$2:$B$59,2,0),0)</f>
        <v>0</v>
      </c>
      <c r="L46" s="90">
        <f>IFERROR(VLOOKUP(IF(VLOOKUP($A46,'AR factored'!$A$28:$Z$59,L$1,0)=0,0,RANK(VLOOKUP($A46,'AR factored'!$A$28:$Z$59,L$1,0),'AR factored'!L$28:L$59,1)),lookup!$A$2:$B$59,2,0),0)</f>
        <v>0</v>
      </c>
      <c r="M46" s="140">
        <f>IFERROR(VLOOKUP(IF(VLOOKUP($A46,'AR factored'!$A$28:$Z$59,M$1,0)=0,0,RANK(VLOOKUP($A46,'AR factored'!$A$28:$Z$59,M$1,0),'AR factored'!M$28:M$59,1)),lookup!$A$2:$B$59,2,0),0)</f>
        <v>0</v>
      </c>
      <c r="N46" s="189">
        <f>IFERROR(VLOOKUP(IF(VLOOKUP($A46,'AR factored'!$A$28:$Z$59,N$1,0)=0,0,RANK(VLOOKUP($A46,'AR factored'!$A$28:$Z$59,N$1,0),'AR factored'!N$28:N$59,1)),lookup!$A$2:$B$59,2,0),0)</f>
        <v>0</v>
      </c>
      <c r="O46" s="91">
        <f>IFERROR(VLOOKUP(IF(VLOOKUP($A46,'AR factored'!$A$28:$Z$59,O$1,0)=0,0,RANK(VLOOKUP($A46,'AR factored'!$A$28:$Z$59,O$1,0),'AR factored'!O$28:O$59,1)),lookup!$A$2:$B$59,2,0),0)</f>
        <v>0</v>
      </c>
      <c r="P46" s="91">
        <f>IFERROR(VLOOKUP(IF(VLOOKUP($A46,'AR factored'!$A$28:$Z$59,P$1,0)=0,0,RANK(VLOOKUP($A46,'AR factored'!$A$28:$Z$59,P$1,0),'AR factored'!P$28:P$59,1)),lookup!$A$2:$B$59,2,0),0)</f>
        <v>0</v>
      </c>
      <c r="Q46" s="91">
        <f>IFERROR(VLOOKUP(IF(VLOOKUP($A46,'AR factored'!$A$28:$Z$59,Q$1,0)=0,0,RANK(VLOOKUP($A46,'AR factored'!$A$28:$Z$59,Q$1,0),'AR factored'!Q$28:Q$59,1)),lookup!$A$2:$B$59,2,0),0)</f>
        <v>0</v>
      </c>
      <c r="R46" s="91">
        <f>IFERROR(VLOOKUP(IF(VLOOKUP($A46,'AR factored'!$A$28:$Z$59,R$1,0)=0,0,RANK(VLOOKUP($A46,'AR factored'!$A$28:$Z$59,R$1,0),'AR factored'!R$28:R$59,1)),lookup!$A$2:$B$59,2,0),0)</f>
        <v>0</v>
      </c>
      <c r="S46" s="91">
        <f>IFERROR(VLOOKUP(IF(VLOOKUP($A46,'AR factored'!$A$28:$Z$59,S$1,0)=0,0,RANK(VLOOKUP($A46,'AR factored'!$A$28:$Z$59,S$1,0),'AR factored'!S$28:S$59,1)),lookup!$A$2:$B$59,2,0),0)</f>
        <v>0</v>
      </c>
      <c r="T46" s="190">
        <f>IFERROR(VLOOKUP(IF(VLOOKUP($A46,'AR factored'!$A$28:$Z$59,T$1,0)=0,0,RANK(VLOOKUP($A46,'AR factored'!$A$28:$Z$59,T$1,0),'AR factored'!T$28:T$59,1)),lookup!$A$2:$B$59,2,0),0)</f>
        <v>0</v>
      </c>
      <c r="U46" s="197">
        <f>IFERROR(VLOOKUP(IF(VLOOKUP($A46,'AR factored'!$A$28:$Z$59,U$1,0)=0,0,RANK(VLOOKUP($A46,'AR factored'!$A$28:$Z$59,U$1,0),'AR factored'!U$28:U$59,1)),lookup!$A$2:$B$59,2,0),0)</f>
        <v>0</v>
      </c>
      <c r="V46" s="92">
        <f>IFERROR(VLOOKUP(IF(VLOOKUP($A46,'AR factored'!$A$28:$Z$59,V$1,0)=0,0,RANK(VLOOKUP($A46,'AR factored'!$A$28:$Z$59,V$1,0),'AR factored'!V$28:V$59,1)),lookup!$A$2:$B$59,2,0),0)</f>
        <v>0</v>
      </c>
      <c r="W46" s="92">
        <f>IFERROR(VLOOKUP(IF(VLOOKUP($A46,'AR factored'!$A$28:$Z$59,W$1,0)=0,0,RANK(VLOOKUP($A46,'AR factored'!$A$28:$Z$59,W$1,0),'AR factored'!W$28:W$59,1)),lookup!$A$2:$B$59,2,0),0)</f>
        <v>0</v>
      </c>
      <c r="X46" s="92">
        <f>IFERROR(VLOOKUP(IF(VLOOKUP($A46,'AR factored'!$A$28:$Z$59,X$1,0)=0,0,RANK(VLOOKUP($A46,'AR factored'!$A$28:$Z$59,X$1,0),'AR factored'!X$28:X$59,1)),lookup!$A$2:$B$59,2,0),0)</f>
        <v>0</v>
      </c>
      <c r="Y46" s="92">
        <f>IFERROR(VLOOKUP(IF(VLOOKUP($A46,'AR factored'!$A$28:$Z$59,Y$1,0)=0,0,RANK(VLOOKUP($A46,'AR factored'!$A$28:$Z$59,Y$1,0),'AR factored'!Y$28:Y$59,1)),lookup!$A$2:$B$59,2,0),0)</f>
        <v>0</v>
      </c>
      <c r="Z46" s="198">
        <f>IFERROR(VLOOKUP(IF(VLOOKUP($A46,'AR factored'!$A$28:$Z$59,Z$1,0)=0,0,RANK(VLOOKUP($A46,'AR factored'!$A$28:$Z$59,Z$1,0),'AR factored'!Z$28:Z$59,1)),lookup!$A$2:$B$59,2,0),0)</f>
        <v>0</v>
      </c>
      <c r="AA46" s="137">
        <f t="shared" si="18"/>
        <v>0</v>
      </c>
      <c r="AB46" s="65">
        <f t="shared" si="19"/>
        <v>0</v>
      </c>
      <c r="AC46" s="48" t="str">
        <f t="shared" si="20"/>
        <v/>
      </c>
      <c r="AD46" s="130">
        <f t="shared" ca="1" si="17"/>
        <v>16</v>
      </c>
    </row>
    <row r="47" spans="1:32" ht="15.75" thickBot="1" x14ac:dyDescent="0.25">
      <c r="A47" s="47" t="str">
        <f t="shared" si="12"/>
        <v>KennethMacLeod</v>
      </c>
      <c r="B47" s="242" t="s">
        <v>104</v>
      </c>
      <c r="C47" s="242" t="s">
        <v>115</v>
      </c>
      <c r="D47" s="243">
        <f>VLOOKUP(A47,'DB1'!$A:$D,4,0)</f>
        <v>23369</v>
      </c>
      <c r="E47" s="244">
        <f t="shared" ca="1" si="13"/>
        <v>49</v>
      </c>
      <c r="F47" s="216">
        <f>IFERROR(VLOOKUP(IF(VLOOKUP($A47,'AR factored'!$A$28:$Z$59,F$1,0)=0,0,RANK(VLOOKUP($A47,'AR factored'!$A$28:$Z$59,F$1,0),'AR factored'!F$28:F$59,1)),lookup!$A$2:$B$59,2,0),0)</f>
        <v>0</v>
      </c>
      <c r="G47" s="216">
        <f>IFERROR(VLOOKUP(IF(VLOOKUP($A47,'AR factored'!$A$28:$Z$59,G$1,0)=0,0,RANK(VLOOKUP($A47,'AR factored'!$A$28:$Z$59,G$1,0),'AR factored'!G$28:G$59,1)),lookup!$A$2:$B$59,2,0),0)</f>
        <v>0</v>
      </c>
      <c r="H47" s="216">
        <f>IFERROR(VLOOKUP(IF(VLOOKUP($A47,'AR factored'!$A$28:$Z$59,H$1,0)=0,0,RANK(VLOOKUP($A47,'AR factored'!$A$28:$Z$59,H$1,0),'AR factored'!H$28:H$59,1)),lookup!$A$2:$B$59,2,0),0)</f>
        <v>0</v>
      </c>
      <c r="I47" s="216">
        <f>IFERROR(VLOOKUP(IF(VLOOKUP($A47,'AR factored'!$A$28:$Z$59,I$1,0)=0,0,RANK(VLOOKUP($A47,'AR factored'!$A$28:$Z$59,I$1,0),'AR factored'!I$28:I$59,1)),lookup!$A$2:$B$59,2,0),0)</f>
        <v>0</v>
      </c>
      <c r="J47" s="216">
        <f>IFERROR(VLOOKUP(IF(VLOOKUP($A47,'AR factored'!$A$28:$Z$59,J$1,0)=0,0,RANK(VLOOKUP($A47,'AR factored'!$A$28:$Z$59,J$1,0),'AR factored'!J$28:J$59,1)),lookup!$A$2:$B$59,2,0),0)</f>
        <v>0</v>
      </c>
      <c r="K47" s="216">
        <f>IFERROR(VLOOKUP(IF(VLOOKUP($A47,'AR factored'!$A$28:$Z$59,K$1,0)=0,0,RANK(VLOOKUP($A47,'AR factored'!$A$28:$Z$59,K$1,0),'AR factored'!K$28:K$59,1)),lookup!$A$2:$B$59,2,0),0)</f>
        <v>0</v>
      </c>
      <c r="L47" s="216">
        <f>IFERROR(VLOOKUP(IF(VLOOKUP($A47,'AR factored'!$A$28:$Z$59,L$1,0)=0,0,RANK(VLOOKUP($A47,'AR factored'!$A$28:$Z$59,L$1,0),'AR factored'!L$28:L$59,1)),lookup!$A$2:$B$59,2,0),0)</f>
        <v>0</v>
      </c>
      <c r="M47" s="217">
        <f ca="1">IFERROR(VLOOKUP(IF(VLOOKUP($A47,'AR factored'!$A$28:$Z$59,M$1,0)=0,0,RANK(VLOOKUP($A47,'AR factored'!$A$28:$Z$59,M$1,0),'AR factored'!M$28:M$59,1)),lookup!$A$2:$B$59,2,0),0)</f>
        <v>94</v>
      </c>
      <c r="N47" s="218">
        <f>IFERROR(VLOOKUP(IF(VLOOKUP($A47,'AR factored'!$A$28:$Z$59,N$1,0)=0,0,RANK(VLOOKUP($A47,'AR factored'!$A$28:$Z$59,N$1,0),'AR factored'!N$28:N$59,1)),lookup!$A$2:$B$59,2,0),0)</f>
        <v>0</v>
      </c>
      <c r="O47" s="219">
        <f>IFERROR(VLOOKUP(IF(VLOOKUP($A47,'AR factored'!$A$28:$Z$59,O$1,0)=0,0,RANK(VLOOKUP($A47,'AR factored'!$A$28:$Z$59,O$1,0),'AR factored'!O$28:O$59,1)),lookup!$A$2:$B$59,2,0),0)</f>
        <v>0</v>
      </c>
      <c r="P47" s="219">
        <f>IFERROR(VLOOKUP(IF(VLOOKUP($A47,'AR factored'!$A$28:$Z$59,P$1,0)=0,0,RANK(VLOOKUP($A47,'AR factored'!$A$28:$Z$59,P$1,0),'AR factored'!P$28:P$59,1)),lookup!$A$2:$B$59,2,0),0)</f>
        <v>0</v>
      </c>
      <c r="Q47" s="219">
        <f>IFERROR(VLOOKUP(IF(VLOOKUP($A47,'AR factored'!$A$28:$Z$59,Q$1,0)=0,0,RANK(VLOOKUP($A47,'AR factored'!$A$28:$Z$59,Q$1,0),'AR factored'!Q$28:Q$59,1)),lookup!$A$2:$B$59,2,0),0)</f>
        <v>0</v>
      </c>
      <c r="R47" s="219">
        <f>IFERROR(VLOOKUP(IF(VLOOKUP($A47,'AR factored'!$A$28:$Z$59,R$1,0)=0,0,RANK(VLOOKUP($A47,'AR factored'!$A$28:$Z$59,R$1,0),'AR factored'!R$28:R$59,1)),lookup!$A$2:$B$59,2,0),0)</f>
        <v>0</v>
      </c>
      <c r="S47" s="219">
        <f>IFERROR(VLOOKUP(IF(VLOOKUP($A47,'AR factored'!$A$28:$Z$59,S$1,0)=0,0,RANK(VLOOKUP($A47,'AR factored'!$A$28:$Z$59,S$1,0),'AR factored'!S$28:S$59,1)),lookup!$A$2:$B$59,2,0),0)</f>
        <v>0</v>
      </c>
      <c r="T47" s="220">
        <f>IFERROR(VLOOKUP(IF(VLOOKUP($A47,'AR factored'!$A$28:$Z$59,T$1,0)=0,0,RANK(VLOOKUP($A47,'AR factored'!$A$28:$Z$59,T$1,0),'AR factored'!T$28:T$59,1)),lookup!$A$2:$B$59,2,0),0)</f>
        <v>0</v>
      </c>
      <c r="U47" s="221">
        <f>IFERROR(VLOOKUP(IF(VLOOKUP($A47,'AR factored'!$A$28:$Z$59,U$1,0)=0,0,RANK(VLOOKUP($A47,'AR factored'!$A$28:$Z$59,U$1,0),'AR factored'!U$28:U$59,1)),lookup!$A$2:$B$59,2,0),0)</f>
        <v>0</v>
      </c>
      <c r="V47" s="222">
        <f>IFERROR(VLOOKUP(IF(VLOOKUP($A47,'AR factored'!$A$28:$Z$59,V$1,0)=0,0,RANK(VLOOKUP($A47,'AR factored'!$A$28:$Z$59,V$1,0),'AR factored'!V$28:V$59,1)),lookup!$A$2:$B$59,2,0),0)</f>
        <v>0</v>
      </c>
      <c r="W47" s="222">
        <f>IFERROR(VLOOKUP(IF(VLOOKUP($A47,'AR factored'!$A$28:$Z$59,W$1,0)=0,0,RANK(VLOOKUP($A47,'AR factored'!$A$28:$Z$59,W$1,0),'AR factored'!W$28:W$59,1)),lookup!$A$2:$B$59,2,0),0)</f>
        <v>0</v>
      </c>
      <c r="X47" s="222">
        <f>IFERROR(VLOOKUP(IF(VLOOKUP($A47,'AR factored'!$A$28:$Z$59,X$1,0)=0,0,RANK(VLOOKUP($A47,'AR factored'!$A$28:$Z$59,X$1,0),'AR factored'!X$28:X$59,1)),lookup!$A$2:$B$59,2,0),0)</f>
        <v>0</v>
      </c>
      <c r="Y47" s="222">
        <f>IFERROR(VLOOKUP(IF(VLOOKUP($A47,'AR factored'!$A$28:$Z$59,Y$1,0)=0,0,RANK(VLOOKUP($A47,'AR factored'!$A$28:$Z$59,Y$1,0),'AR factored'!Y$28:Y$59,1)),lookup!$A$2:$B$59,2,0),0)</f>
        <v>0</v>
      </c>
      <c r="Z47" s="223">
        <f>IFERROR(VLOOKUP(IF(VLOOKUP($A47,'AR factored'!$A$28:$Z$59,Z$1,0)=0,0,RANK(VLOOKUP($A47,'AR factored'!$A$28:$Z$59,Z$1,0),'AR factored'!Z$28:Z$59,1)),lookup!$A$2:$B$59,2,0),0)</f>
        <v>0</v>
      </c>
      <c r="AA47" s="224">
        <f t="shared" ca="1" si="18"/>
        <v>94</v>
      </c>
      <c r="AB47" s="225">
        <f t="shared" ca="1" si="19"/>
        <v>1</v>
      </c>
      <c r="AC47" s="226" t="str">
        <f t="shared" ca="1" si="20"/>
        <v/>
      </c>
      <c r="AD47" s="227">
        <f t="shared" ca="1" si="17"/>
        <v>15</v>
      </c>
    </row>
    <row r="48" spans="1:32" ht="16.5" thickBot="1" x14ac:dyDescent="0.3">
      <c r="A48" s="47" t="str">
        <f t="shared" si="12"/>
        <v>IanMcDougall</v>
      </c>
      <c r="B48" s="247" t="s">
        <v>17</v>
      </c>
      <c r="C48" s="248" t="s">
        <v>18</v>
      </c>
      <c r="D48" s="249">
        <f>VLOOKUP(A48,'DB1'!$A:$D,4,0)</f>
        <v>22303</v>
      </c>
      <c r="E48" s="250">
        <f t="shared" ca="1" si="13"/>
        <v>52</v>
      </c>
      <c r="F48" s="228">
        <f>IFERROR(VLOOKUP(IF(VLOOKUP($A48,'AR factored'!$A$28:$Z$59,F$1,0)=0,0,RANK(VLOOKUP($A48,'AR factored'!$A$28:$Z$59,F$1,0),'AR factored'!F$28:F$59,1)),lookup!$A$2:$B$59,2,0),0)</f>
        <v>0</v>
      </c>
      <c r="G48" s="229">
        <f ca="1">IFERROR(VLOOKUP(IF(VLOOKUP($A48,'AR factored'!$A$28:$Z$59,G$1,0)=0,0,RANK(VLOOKUP($A48,'AR factored'!$A$28:$Z$59,G$1,0),'AR factored'!G$28:G$59,1)),lookup!$A$2:$B$59,2,0),0)</f>
        <v>100</v>
      </c>
      <c r="H48" s="229">
        <f ca="1">IFERROR(VLOOKUP(IF(VLOOKUP($A48,'AR factored'!$A$28:$Z$59,H$1,0)=0,0,RANK(VLOOKUP($A48,'AR factored'!$A$28:$Z$59,H$1,0),'AR factored'!H$28:H$59,1)),lookup!$A$2:$B$59,2,0),0)</f>
        <v>100</v>
      </c>
      <c r="I48" s="229">
        <f ca="1">IFERROR(VLOOKUP(IF(VLOOKUP($A48,'AR factored'!$A$28:$Z$59,I$1,0)=0,0,RANK(VLOOKUP($A48,'AR factored'!$A$28:$Z$59,I$1,0),'AR factored'!I$28:I$59,1)),lookup!$A$2:$B$59,2,0),0)</f>
        <v>100</v>
      </c>
      <c r="J48" s="229">
        <f ca="1">IFERROR(VLOOKUP(IF(VLOOKUP($A48,'AR factored'!$A$28:$Z$59,J$1,0)=0,0,RANK(VLOOKUP($A48,'AR factored'!$A$28:$Z$59,J$1,0),'AR factored'!J$28:J$59,1)),lookup!$A$2:$B$59,2,0),0)</f>
        <v>100</v>
      </c>
      <c r="K48" s="229">
        <f>IFERROR(VLOOKUP(IF(VLOOKUP($A48,'AR factored'!$A$28:$Z$59,K$1,0)=0,0,RANK(VLOOKUP($A48,'AR factored'!$A$28:$Z$59,K$1,0),'AR factored'!K$28:K$59,1)),lookup!$A$2:$B$59,2,0),0)</f>
        <v>0</v>
      </c>
      <c r="L48" s="229">
        <f ca="1">IFERROR(VLOOKUP(IF(VLOOKUP($A48,'AR factored'!$A$28:$Z$59,L$1,0)=0,0,RANK(VLOOKUP($A48,'AR factored'!$A$28:$Z$59,L$1,0),'AR factored'!L$28:L$59,1)),lookup!$A$2:$B$59,2,0),0)</f>
        <v>100</v>
      </c>
      <c r="M48" s="230">
        <f>IFERROR(VLOOKUP(IF(VLOOKUP($A48,'AR factored'!$A$28:$Z$59,M$1,0)=0,0,RANK(VLOOKUP($A48,'AR factored'!$A$28:$Z$59,M$1,0),'AR factored'!M$28:M$59,1)),lookup!$A$2:$B$59,2,0),0)</f>
        <v>0</v>
      </c>
      <c r="N48" s="231">
        <f ca="1">IFERROR(VLOOKUP(IF(VLOOKUP($A48,'AR factored'!$A$28:$Z$59,N$1,0)=0,0,RANK(VLOOKUP($A48,'AR factored'!$A$28:$Z$59,N$1,0),'AR factored'!N$28:N$59,1)),lookup!$A$2:$B$59,2,0),0)</f>
        <v>100</v>
      </c>
      <c r="O48" s="232">
        <f>IFERROR(VLOOKUP(IF(VLOOKUP($A48,'AR factored'!$A$28:$Z$59,O$1,0)=0,0,RANK(VLOOKUP($A48,'AR factored'!$A$28:$Z$59,O$1,0),'AR factored'!O$28:O$59,1)),lookup!$A$2:$B$59,2,0),0)</f>
        <v>0</v>
      </c>
      <c r="P48" s="232">
        <f ca="1">IFERROR(VLOOKUP(IF(VLOOKUP($A48,'AR factored'!$A$28:$Z$59,P$1,0)=0,0,RANK(VLOOKUP($A48,'AR factored'!$A$28:$Z$59,P$1,0),'AR factored'!P$28:P$59,1)),lookup!$A$2:$B$59,2,0),0)</f>
        <v>100</v>
      </c>
      <c r="Q48" s="232">
        <f>IFERROR(VLOOKUP(IF(VLOOKUP($A48,'AR factored'!$A$28:$Z$59,Q$1,0)=0,0,RANK(VLOOKUP($A48,'AR factored'!$A$28:$Z$59,Q$1,0),'AR factored'!Q$28:Q$59,1)),lookup!$A$2:$B$59,2,0),0)</f>
        <v>0</v>
      </c>
      <c r="R48" s="232">
        <f ca="1">IFERROR(VLOOKUP(IF(VLOOKUP($A48,'AR factored'!$A$28:$Z$59,R$1,0)=0,0,RANK(VLOOKUP($A48,'AR factored'!$A$28:$Z$59,R$1,0),'AR factored'!R$28:R$59,1)),lookup!$A$2:$B$59,2,0),0)</f>
        <v>100</v>
      </c>
      <c r="S48" s="232">
        <f ca="1">IFERROR(VLOOKUP(IF(VLOOKUP($A48,'AR factored'!$A$28:$Z$59,S$1,0)=0,0,RANK(VLOOKUP($A48,'AR factored'!$A$28:$Z$59,S$1,0),'AR factored'!S$28:S$59,1)),lookup!$A$2:$B$59,2,0),0)</f>
        <v>100</v>
      </c>
      <c r="T48" s="233">
        <f ca="1">IFERROR(VLOOKUP(IF(VLOOKUP($A48,'AR factored'!$A$28:$Z$59,T$1,0)=0,0,RANK(VLOOKUP($A48,'AR factored'!$A$28:$Z$59,T$1,0),'AR factored'!T$28:T$59,1)),lookup!$A$2:$B$59,2,0),0)</f>
        <v>100</v>
      </c>
      <c r="U48" s="234">
        <f>IFERROR(VLOOKUP(IF(VLOOKUP($A48,'AR factored'!$A$28:$Z$59,U$1,0)=0,0,RANK(VLOOKUP($A48,'AR factored'!$A$28:$Z$59,U$1,0),'AR factored'!U$28:U$59,1)),lookup!$A$2:$B$59,2,0),0)</f>
        <v>0</v>
      </c>
      <c r="V48" s="235">
        <f>IFERROR(VLOOKUP(IF(VLOOKUP($A48,'AR factored'!$A$28:$Z$59,V$1,0)=0,0,RANK(VLOOKUP($A48,'AR factored'!$A$28:$Z$59,V$1,0),'AR factored'!V$28:V$59,1)),lookup!$A$2:$B$59,2,0),0)</f>
        <v>0</v>
      </c>
      <c r="W48" s="235">
        <f ca="1">IFERROR(VLOOKUP(IF(VLOOKUP($A48,'AR factored'!$A$28:$Z$59,W$1,0)=0,0,RANK(VLOOKUP($A48,'AR factored'!$A$28:$Z$59,W$1,0),'AR factored'!W$28:W$59,1)),lookup!$A$2:$B$59,2,0),0)</f>
        <v>100</v>
      </c>
      <c r="X48" s="235">
        <f>IFERROR(VLOOKUP(IF(VLOOKUP($A48,'AR factored'!$A$28:$Z$59,X$1,0)=0,0,RANK(VLOOKUP($A48,'AR factored'!$A$28:$Z$59,X$1,0),'AR factored'!X$28:X$59,1)),lookup!$A$2:$B$59,2,0),0)</f>
        <v>0</v>
      </c>
      <c r="Y48" s="235">
        <f>IFERROR(VLOOKUP(IF(VLOOKUP($A48,'AR factored'!$A$28:$Z$59,Y$1,0)=0,0,RANK(VLOOKUP($A48,'AR factored'!$A$28:$Z$59,Y$1,0),'AR factored'!Y$28:Y$59,1)),lookup!$A$2:$B$59,2,0),0)</f>
        <v>0</v>
      </c>
      <c r="Z48" s="236">
        <f>IFERROR(VLOOKUP(IF(VLOOKUP($A48,'AR factored'!$A$28:$Z$59,Z$1,0)=0,0,RANK(VLOOKUP($A48,'AR factored'!$A$28:$Z$59,Z$1,0),'AR factored'!Z$28:Z$59,1)),lookup!$A$2:$B$59,2,0),0)</f>
        <v>0</v>
      </c>
      <c r="AA48" s="237">
        <f t="shared" ca="1" si="18"/>
        <v>600</v>
      </c>
      <c r="AB48" s="238">
        <f t="shared" ca="1" si="19"/>
        <v>11</v>
      </c>
      <c r="AC48" s="239" t="str">
        <f t="shared" ca="1" si="20"/>
        <v>Yes</v>
      </c>
      <c r="AD48" s="240">
        <f t="shared" ca="1" si="17"/>
        <v>1</v>
      </c>
      <c r="AE48" s="260" t="s">
        <v>325</v>
      </c>
    </row>
    <row r="49" spans="1:31" ht="15" x14ac:dyDescent="0.2">
      <c r="A49" s="47" t="str">
        <f t="shared" si="12"/>
        <v>PaulMcKendrey</v>
      </c>
      <c r="B49" s="67" t="s">
        <v>15</v>
      </c>
      <c r="C49" s="67" t="s">
        <v>49</v>
      </c>
      <c r="D49" s="245">
        <f>VLOOKUP(A49,'DB1'!$A:$D,4,0)</f>
        <v>24771</v>
      </c>
      <c r="E49" s="246">
        <f t="shared" ca="1" si="13"/>
        <v>45</v>
      </c>
      <c r="F49" s="146">
        <f>IFERROR(VLOOKUP(IF(VLOOKUP($A49,'AR factored'!$A$28:$Z$59,F$1,0)=0,0,RANK(VLOOKUP($A49,'AR factored'!$A$28:$Z$59,F$1,0),'AR factored'!F$28:F$59,1)),lookup!$A$2:$B$59,2,0),0)</f>
        <v>0</v>
      </c>
      <c r="G49" s="146">
        <f>IFERROR(VLOOKUP(IF(VLOOKUP($A49,'AR factored'!$A$28:$Z$59,G$1,0)=0,0,RANK(VLOOKUP($A49,'AR factored'!$A$28:$Z$59,G$1,0),'AR factored'!G$28:G$59,1)),lookup!$A$2:$B$59,2,0),0)</f>
        <v>0</v>
      </c>
      <c r="H49" s="146">
        <f>IFERROR(VLOOKUP(IF(VLOOKUP($A49,'AR factored'!$A$28:$Z$59,H$1,0)=0,0,RANK(VLOOKUP($A49,'AR factored'!$A$28:$Z$59,H$1,0),'AR factored'!H$28:H$59,1)),lookup!$A$2:$B$59,2,0),0)</f>
        <v>0</v>
      </c>
      <c r="I49" s="146">
        <f>IFERROR(VLOOKUP(IF(VLOOKUP($A49,'AR factored'!$A$28:$Z$59,I$1,0)=0,0,RANK(VLOOKUP($A49,'AR factored'!$A$28:$Z$59,I$1,0),'AR factored'!I$28:I$59,1)),lookup!$A$2:$B$59,2,0),0)</f>
        <v>0</v>
      </c>
      <c r="J49" s="146">
        <f>IFERROR(VLOOKUP(IF(VLOOKUP($A49,'AR factored'!$A$28:$Z$59,J$1,0)=0,0,RANK(VLOOKUP($A49,'AR factored'!$A$28:$Z$59,J$1,0),'AR factored'!J$28:J$59,1)),lookup!$A$2:$B$59,2,0),0)</f>
        <v>0</v>
      </c>
      <c r="K49" s="146">
        <f>IFERROR(VLOOKUP(IF(VLOOKUP($A49,'AR factored'!$A$28:$Z$59,K$1,0)=0,0,RANK(VLOOKUP($A49,'AR factored'!$A$28:$Z$59,K$1,0),'AR factored'!K$28:K$59,1)),lookup!$A$2:$B$59,2,0),0)</f>
        <v>0</v>
      </c>
      <c r="L49" s="146">
        <f>IFERROR(VLOOKUP(IF(VLOOKUP($A49,'AR factored'!$A$28:$Z$59,L$1,0)=0,0,RANK(VLOOKUP($A49,'AR factored'!$A$28:$Z$59,L$1,0),'AR factored'!L$28:L$59,1)),lookup!$A$2:$B$59,2,0),0)</f>
        <v>0</v>
      </c>
      <c r="M49" s="147">
        <f>IFERROR(VLOOKUP(IF(VLOOKUP($A49,'AR factored'!$A$28:$Z$59,M$1,0)=0,0,RANK(VLOOKUP($A49,'AR factored'!$A$28:$Z$59,M$1,0),'AR factored'!M$28:M$59,1)),lookup!$A$2:$B$59,2,0),0)</f>
        <v>0</v>
      </c>
      <c r="N49" s="186">
        <f>IFERROR(VLOOKUP(IF(VLOOKUP($A49,'AR factored'!$A$28:$Z$59,N$1,0)=0,0,RANK(VLOOKUP($A49,'AR factored'!$A$28:$Z$59,N$1,0),'AR factored'!N$28:N$59,1)),lookup!$A$2:$B$59,2,0),0)</f>
        <v>0</v>
      </c>
      <c r="O49" s="187">
        <f>IFERROR(VLOOKUP(IF(VLOOKUP($A49,'AR factored'!$A$28:$Z$59,O$1,0)=0,0,RANK(VLOOKUP($A49,'AR factored'!$A$28:$Z$59,O$1,0),'AR factored'!O$28:O$59,1)),lookup!$A$2:$B$59,2,0),0)</f>
        <v>0</v>
      </c>
      <c r="P49" s="187">
        <f>IFERROR(VLOOKUP(IF(VLOOKUP($A49,'AR factored'!$A$28:$Z$59,P$1,0)=0,0,RANK(VLOOKUP($A49,'AR factored'!$A$28:$Z$59,P$1,0),'AR factored'!P$28:P$59,1)),lookup!$A$2:$B$59,2,0),0)</f>
        <v>0</v>
      </c>
      <c r="Q49" s="187">
        <f>IFERROR(VLOOKUP(IF(VLOOKUP($A49,'AR factored'!$A$28:$Z$59,Q$1,0)=0,0,RANK(VLOOKUP($A49,'AR factored'!$A$28:$Z$59,Q$1,0),'AR factored'!Q$28:Q$59,1)),lookup!$A$2:$B$59,2,0),0)</f>
        <v>0</v>
      </c>
      <c r="R49" s="187">
        <f>IFERROR(VLOOKUP(IF(VLOOKUP($A49,'AR factored'!$A$28:$Z$59,R$1,0)=0,0,RANK(VLOOKUP($A49,'AR factored'!$A$28:$Z$59,R$1,0),'AR factored'!R$28:R$59,1)),lookup!$A$2:$B$59,2,0),0)</f>
        <v>0</v>
      </c>
      <c r="S49" s="187">
        <f>IFERROR(VLOOKUP(IF(VLOOKUP($A49,'AR factored'!$A$28:$Z$59,S$1,0)=0,0,RANK(VLOOKUP($A49,'AR factored'!$A$28:$Z$59,S$1,0),'AR factored'!S$28:S$59,1)),lookup!$A$2:$B$59,2,0),0)</f>
        <v>0</v>
      </c>
      <c r="T49" s="188">
        <f>IFERROR(VLOOKUP(IF(VLOOKUP($A49,'AR factored'!$A$28:$Z$59,T$1,0)=0,0,RANK(VLOOKUP($A49,'AR factored'!$A$28:$Z$59,T$1,0),'AR factored'!T$28:T$59,1)),lookup!$A$2:$B$59,2,0),0)</f>
        <v>0</v>
      </c>
      <c r="U49" s="194">
        <f>IFERROR(VLOOKUP(IF(VLOOKUP($A49,'AR factored'!$A$28:$Z$59,U$1,0)=0,0,RANK(VLOOKUP($A49,'AR factored'!$A$28:$Z$59,U$1,0),'AR factored'!U$28:U$59,1)),lookup!$A$2:$B$59,2,0),0)</f>
        <v>0</v>
      </c>
      <c r="V49" s="195">
        <f>IFERROR(VLOOKUP(IF(VLOOKUP($A49,'AR factored'!$A$28:$Z$59,V$1,0)=0,0,RANK(VLOOKUP($A49,'AR factored'!$A$28:$Z$59,V$1,0),'AR factored'!V$28:V$59,1)),lookup!$A$2:$B$59,2,0),0)</f>
        <v>0</v>
      </c>
      <c r="W49" s="195">
        <f>IFERROR(VLOOKUP(IF(VLOOKUP($A49,'AR factored'!$A$28:$Z$59,W$1,0)=0,0,RANK(VLOOKUP($A49,'AR factored'!$A$28:$Z$59,W$1,0),'AR factored'!W$28:W$59,1)),lookup!$A$2:$B$59,2,0),0)</f>
        <v>0</v>
      </c>
      <c r="X49" s="195">
        <f>IFERROR(VLOOKUP(IF(VLOOKUP($A49,'AR factored'!$A$28:$Z$59,X$1,0)=0,0,RANK(VLOOKUP($A49,'AR factored'!$A$28:$Z$59,X$1,0),'AR factored'!X$28:X$59,1)),lookup!$A$2:$B$59,2,0),0)</f>
        <v>0</v>
      </c>
      <c r="Y49" s="195">
        <f>IFERROR(VLOOKUP(IF(VLOOKUP($A49,'AR factored'!$A$28:$Z$59,Y$1,0)=0,0,RANK(VLOOKUP($A49,'AR factored'!$A$28:$Z$59,Y$1,0),'AR factored'!Y$28:Y$59,1)),lookup!$A$2:$B$59,2,0),0)</f>
        <v>0</v>
      </c>
      <c r="Z49" s="196">
        <f>IFERROR(VLOOKUP(IF(VLOOKUP($A49,'AR factored'!$A$28:$Z$59,Z$1,0)=0,0,RANK(VLOOKUP($A49,'AR factored'!$A$28:$Z$59,Z$1,0),'AR factored'!Z$28:Z$59,1)),lookup!$A$2:$B$59,2,0),0)</f>
        <v>0</v>
      </c>
      <c r="AA49" s="202">
        <f t="shared" si="18"/>
        <v>0</v>
      </c>
      <c r="AB49" s="2">
        <f t="shared" si="19"/>
        <v>0</v>
      </c>
      <c r="AC49" s="66" t="str">
        <f t="shared" si="20"/>
        <v/>
      </c>
      <c r="AD49" s="3">
        <f t="shared" ca="1" si="17"/>
        <v>16</v>
      </c>
    </row>
    <row r="50" spans="1:31" ht="15" x14ac:dyDescent="0.2">
      <c r="A50" s="47" t="str">
        <f t="shared" si="12"/>
        <v>MikeMcKenzie</v>
      </c>
      <c r="B50" s="42" t="s">
        <v>40</v>
      </c>
      <c r="C50" s="42" t="s">
        <v>41</v>
      </c>
      <c r="D50" s="74">
        <f>VLOOKUP(A50,'DB1'!$A:$D,4,0)</f>
        <v>20890</v>
      </c>
      <c r="E50" s="75">
        <f t="shared" ca="1" si="13"/>
        <v>55</v>
      </c>
      <c r="F50" s="90">
        <f>IFERROR(VLOOKUP(IF(VLOOKUP($A50,'AR factored'!$A$28:$Z$59,F$1,0)=0,0,RANK(VLOOKUP($A50,'AR factored'!$A$28:$Z$59,F$1,0),'AR factored'!F$28:F$59,1)),lookup!$A$2:$B$59,2,0),0)</f>
        <v>0</v>
      </c>
      <c r="G50" s="90">
        <f ca="1">IFERROR(VLOOKUP(IF(VLOOKUP($A50,'AR factored'!$A$28:$Z$59,G$1,0)=0,0,RANK(VLOOKUP($A50,'AR factored'!$A$28:$Z$59,G$1,0),'AR factored'!G$28:G$59,1)),lookup!$A$2:$B$59,2,0),0)</f>
        <v>98</v>
      </c>
      <c r="H50" s="90">
        <f ca="1">IFERROR(VLOOKUP(IF(VLOOKUP($A50,'AR factored'!$A$28:$Z$59,H$1,0)=0,0,RANK(VLOOKUP($A50,'AR factored'!$A$28:$Z$59,H$1,0),'AR factored'!H$28:H$59,1)),lookup!$A$2:$B$59,2,0),0)</f>
        <v>98</v>
      </c>
      <c r="I50" s="90">
        <f ca="1">IFERROR(VLOOKUP(IF(VLOOKUP($A50,'AR factored'!$A$28:$Z$59,I$1,0)=0,0,RANK(VLOOKUP($A50,'AR factored'!$A$28:$Z$59,I$1,0),'AR factored'!I$28:I$59,1)),lookup!$A$2:$B$59,2,0),0)</f>
        <v>97</v>
      </c>
      <c r="J50" s="90">
        <f>IFERROR(VLOOKUP(IF(VLOOKUP($A50,'AR factored'!$A$28:$Z$59,J$1,0)=0,0,RANK(VLOOKUP($A50,'AR factored'!$A$28:$Z$59,J$1,0),'AR factored'!J$28:J$59,1)),lookup!$A$2:$B$59,2,0),0)</f>
        <v>0</v>
      </c>
      <c r="K50" s="90">
        <f>IFERROR(VLOOKUP(IF(VLOOKUP($A50,'AR factored'!$A$28:$Z$59,K$1,0)=0,0,RANK(VLOOKUP($A50,'AR factored'!$A$28:$Z$59,K$1,0),'AR factored'!K$28:K$59,1)),lookup!$A$2:$B$59,2,0),0)</f>
        <v>0</v>
      </c>
      <c r="L50" s="90">
        <f>IFERROR(VLOOKUP(IF(VLOOKUP($A50,'AR factored'!$A$28:$Z$59,L$1,0)=0,0,RANK(VLOOKUP($A50,'AR factored'!$A$28:$Z$59,L$1,0),'AR factored'!L$28:L$59,1)),lookup!$A$2:$B$59,2,0),0)</f>
        <v>0</v>
      </c>
      <c r="M50" s="140">
        <f>IFERROR(VLOOKUP(IF(VLOOKUP($A50,'AR factored'!$A$28:$Z$59,M$1,0)=0,0,RANK(VLOOKUP($A50,'AR factored'!$A$28:$Z$59,M$1,0),'AR factored'!M$28:M$59,1)),lookup!$A$2:$B$59,2,0),0)</f>
        <v>0</v>
      </c>
      <c r="N50" s="189">
        <f>IFERROR(VLOOKUP(IF(VLOOKUP($A50,'AR factored'!$A$28:$Z$59,N$1,0)=0,0,RANK(VLOOKUP($A50,'AR factored'!$A$28:$Z$59,N$1,0),'AR factored'!N$28:N$59,1)),lookup!$A$2:$B$59,2,0),0)</f>
        <v>0</v>
      </c>
      <c r="O50" s="91">
        <f>IFERROR(VLOOKUP(IF(VLOOKUP($A50,'AR factored'!$A$28:$Z$59,O$1,0)=0,0,RANK(VLOOKUP($A50,'AR factored'!$A$28:$Z$59,O$1,0),'AR factored'!O$28:O$59,1)),lookup!$A$2:$B$59,2,0),0)</f>
        <v>0</v>
      </c>
      <c r="P50" s="91">
        <f ca="1">IFERROR(VLOOKUP(IF(VLOOKUP($A50,'AR factored'!$A$28:$Z$59,P$1,0)=0,0,RANK(VLOOKUP($A50,'AR factored'!$A$28:$Z$59,P$1,0),'AR factored'!P$28:P$59,1)),lookup!$A$2:$B$59,2,0),0)</f>
        <v>96</v>
      </c>
      <c r="Q50" s="91">
        <f>IFERROR(VLOOKUP(IF(VLOOKUP($A50,'AR factored'!$A$28:$Z$59,Q$1,0)=0,0,RANK(VLOOKUP($A50,'AR factored'!$A$28:$Z$59,Q$1,0),'AR factored'!Q$28:Q$59,1)),lookup!$A$2:$B$59,2,0),0)</f>
        <v>0</v>
      </c>
      <c r="R50" s="91">
        <f>IFERROR(VLOOKUP(IF(VLOOKUP($A50,'AR factored'!$A$28:$Z$59,R$1,0)=0,0,RANK(VLOOKUP($A50,'AR factored'!$A$28:$Z$59,R$1,0),'AR factored'!R$28:R$59,1)),lookup!$A$2:$B$59,2,0),0)</f>
        <v>0</v>
      </c>
      <c r="S50" s="91">
        <f>IFERROR(VLOOKUP(IF(VLOOKUP($A50,'AR factored'!$A$28:$Z$59,S$1,0)=0,0,RANK(VLOOKUP($A50,'AR factored'!$A$28:$Z$59,S$1,0),'AR factored'!S$28:S$59,1)),lookup!$A$2:$B$59,2,0),0)</f>
        <v>0</v>
      </c>
      <c r="T50" s="190">
        <f>IFERROR(VLOOKUP(IF(VLOOKUP($A50,'AR factored'!$A$28:$Z$59,T$1,0)=0,0,RANK(VLOOKUP($A50,'AR factored'!$A$28:$Z$59,T$1,0),'AR factored'!T$28:T$59,1)),lookup!$A$2:$B$59,2,0),0)</f>
        <v>0</v>
      </c>
      <c r="U50" s="197">
        <f>IFERROR(VLOOKUP(IF(VLOOKUP($A50,'AR factored'!$A$28:$Z$59,U$1,0)=0,0,RANK(VLOOKUP($A50,'AR factored'!$A$28:$Z$59,U$1,0),'AR factored'!U$28:U$59,1)),lookup!$A$2:$B$59,2,0),0)</f>
        <v>0</v>
      </c>
      <c r="V50" s="92">
        <f>IFERROR(VLOOKUP(IF(VLOOKUP($A50,'AR factored'!$A$28:$Z$59,V$1,0)=0,0,RANK(VLOOKUP($A50,'AR factored'!$A$28:$Z$59,V$1,0),'AR factored'!V$28:V$59,1)),lookup!$A$2:$B$59,2,0),0)</f>
        <v>0</v>
      </c>
      <c r="W50" s="92">
        <f>IFERROR(VLOOKUP(IF(VLOOKUP($A50,'AR factored'!$A$28:$Z$59,W$1,0)=0,0,RANK(VLOOKUP($A50,'AR factored'!$A$28:$Z$59,W$1,0),'AR factored'!W$28:W$59,1)),lookup!$A$2:$B$59,2,0),0)</f>
        <v>0</v>
      </c>
      <c r="X50" s="92">
        <f>IFERROR(VLOOKUP(IF(VLOOKUP($A50,'AR factored'!$A$28:$Z$59,X$1,0)=0,0,RANK(VLOOKUP($A50,'AR factored'!$A$28:$Z$59,X$1,0),'AR factored'!X$28:X$59,1)),lookup!$A$2:$B$59,2,0),0)</f>
        <v>0</v>
      </c>
      <c r="Y50" s="92">
        <f>IFERROR(VLOOKUP(IF(VLOOKUP($A50,'AR factored'!$A$28:$Z$59,Y$1,0)=0,0,RANK(VLOOKUP($A50,'AR factored'!$A$28:$Z$59,Y$1,0),'AR factored'!Y$28:Y$59,1)),lookup!$A$2:$B$59,2,0),0)</f>
        <v>0</v>
      </c>
      <c r="Z50" s="198">
        <f>IFERROR(VLOOKUP(IF(VLOOKUP($A50,'AR factored'!$A$28:$Z$59,Z$1,0)=0,0,RANK(VLOOKUP($A50,'AR factored'!$A$28:$Z$59,Z$1,0),'AR factored'!Z$28:Z$59,1)),lookup!$A$2:$B$59,2,0),0)</f>
        <v>0</v>
      </c>
      <c r="AA50" s="137">
        <f t="shared" ca="1" si="18"/>
        <v>389</v>
      </c>
      <c r="AB50" s="65">
        <f t="shared" ca="1" si="19"/>
        <v>4</v>
      </c>
      <c r="AC50" s="48" t="str">
        <f t="shared" ca="1" si="20"/>
        <v/>
      </c>
      <c r="AD50" s="130">
        <f t="shared" ca="1" si="17"/>
        <v>9</v>
      </c>
    </row>
    <row r="51" spans="1:31" ht="15" x14ac:dyDescent="0.2">
      <c r="A51" s="47" t="str">
        <f t="shared" si="12"/>
        <v>RobertMcVeigh</v>
      </c>
      <c r="B51" s="42" t="s">
        <v>106</v>
      </c>
      <c r="C51" s="42" t="s">
        <v>107</v>
      </c>
      <c r="D51" s="74">
        <f>VLOOKUP(A51,'DB1'!$A:$D,4,0)</f>
        <v>20351</v>
      </c>
      <c r="E51" s="75">
        <f t="shared" ca="1" si="13"/>
        <v>57</v>
      </c>
      <c r="F51" s="90">
        <f>IFERROR(VLOOKUP(IF(VLOOKUP($A51,'AR factored'!$A$28:$Z$59,F$1,0)=0,0,RANK(VLOOKUP($A51,'AR factored'!$A$28:$Z$59,F$1,0),'AR factored'!F$28:F$59,1)),lookup!$A$2:$B$59,2,0),0)</f>
        <v>0</v>
      </c>
      <c r="G51" s="90">
        <f>IFERROR(VLOOKUP(IF(VLOOKUP($A51,'AR factored'!$A$28:$Z$59,G$1,0)=0,0,RANK(VLOOKUP($A51,'AR factored'!$A$28:$Z$59,G$1,0),'AR factored'!G$28:G$59,1)),lookup!$A$2:$B$59,2,0),0)</f>
        <v>0</v>
      </c>
      <c r="H51" s="90">
        <f>IFERROR(VLOOKUP(IF(VLOOKUP($A51,'AR factored'!$A$28:$Z$59,H$1,0)=0,0,RANK(VLOOKUP($A51,'AR factored'!$A$28:$Z$59,H$1,0),'AR factored'!H$28:H$59,1)),lookup!$A$2:$B$59,2,0),0)</f>
        <v>0</v>
      </c>
      <c r="I51" s="90">
        <f>IFERROR(VLOOKUP(IF(VLOOKUP($A51,'AR factored'!$A$28:$Z$59,I$1,0)=0,0,RANK(VLOOKUP($A51,'AR factored'!$A$28:$Z$59,I$1,0),'AR factored'!I$28:I$59,1)),lookup!$A$2:$B$59,2,0),0)</f>
        <v>0</v>
      </c>
      <c r="J51" s="90">
        <f>IFERROR(VLOOKUP(IF(VLOOKUP($A51,'AR factored'!$A$28:$Z$59,J$1,0)=0,0,RANK(VLOOKUP($A51,'AR factored'!$A$28:$Z$59,J$1,0),'AR factored'!J$28:J$59,1)),lookup!$A$2:$B$59,2,0),0)</f>
        <v>0</v>
      </c>
      <c r="K51" s="90">
        <f>IFERROR(VLOOKUP(IF(VLOOKUP($A51,'AR factored'!$A$28:$Z$59,K$1,0)=0,0,RANK(VLOOKUP($A51,'AR factored'!$A$28:$Z$59,K$1,0),'AR factored'!K$28:K$59,1)),lookup!$A$2:$B$59,2,0),0)</f>
        <v>0</v>
      </c>
      <c r="L51" s="90">
        <f>IFERROR(VLOOKUP(IF(VLOOKUP($A51,'AR factored'!$A$28:$Z$59,L$1,0)=0,0,RANK(VLOOKUP($A51,'AR factored'!$A$28:$Z$59,L$1,0),'AR factored'!L$28:L$59,1)),lookup!$A$2:$B$59,2,0),0)</f>
        <v>0</v>
      </c>
      <c r="M51" s="140">
        <f>IFERROR(VLOOKUP(IF(VLOOKUP($A51,'AR factored'!$A$28:$Z$59,M$1,0)=0,0,RANK(VLOOKUP($A51,'AR factored'!$A$28:$Z$59,M$1,0),'AR factored'!M$28:M$59,1)),lookup!$A$2:$B$59,2,0),0)</f>
        <v>0</v>
      </c>
      <c r="N51" s="189">
        <f>IFERROR(VLOOKUP(IF(VLOOKUP($A51,'AR factored'!$A$28:$Z$59,N$1,0)=0,0,RANK(VLOOKUP($A51,'AR factored'!$A$28:$Z$59,N$1,0),'AR factored'!N$28:N$59,1)),lookup!$A$2:$B$59,2,0),0)</f>
        <v>0</v>
      </c>
      <c r="O51" s="91">
        <f>IFERROR(VLOOKUP(IF(VLOOKUP($A51,'AR factored'!$A$28:$Z$59,O$1,0)=0,0,RANK(VLOOKUP($A51,'AR factored'!$A$28:$Z$59,O$1,0),'AR factored'!O$28:O$59,1)),lookup!$A$2:$B$59,2,0),0)</f>
        <v>0</v>
      </c>
      <c r="P51" s="91">
        <f>IFERROR(VLOOKUP(IF(VLOOKUP($A51,'AR factored'!$A$28:$Z$59,P$1,0)=0,0,RANK(VLOOKUP($A51,'AR factored'!$A$28:$Z$59,P$1,0),'AR factored'!P$28:P$59,1)),lookup!$A$2:$B$59,2,0),0)</f>
        <v>0</v>
      </c>
      <c r="Q51" s="91">
        <f>IFERROR(VLOOKUP(IF(VLOOKUP($A51,'AR factored'!$A$28:$Z$59,Q$1,0)=0,0,RANK(VLOOKUP($A51,'AR factored'!$A$28:$Z$59,Q$1,0),'AR factored'!Q$28:Q$59,1)),lookup!$A$2:$B$59,2,0),0)</f>
        <v>0</v>
      </c>
      <c r="R51" s="91">
        <f>IFERROR(VLOOKUP(IF(VLOOKUP($A51,'AR factored'!$A$28:$Z$59,R$1,0)=0,0,RANK(VLOOKUP($A51,'AR factored'!$A$28:$Z$59,R$1,0),'AR factored'!R$28:R$59,1)),lookup!$A$2:$B$59,2,0),0)</f>
        <v>0</v>
      </c>
      <c r="S51" s="91">
        <f>IFERROR(VLOOKUP(IF(VLOOKUP($A51,'AR factored'!$A$28:$Z$59,S$1,0)=0,0,RANK(VLOOKUP($A51,'AR factored'!$A$28:$Z$59,S$1,0),'AR factored'!S$28:S$59,1)),lookup!$A$2:$B$59,2,0),0)</f>
        <v>0</v>
      </c>
      <c r="T51" s="190">
        <f>IFERROR(VLOOKUP(IF(VLOOKUP($A51,'AR factored'!$A$28:$Z$59,T$1,0)=0,0,RANK(VLOOKUP($A51,'AR factored'!$A$28:$Z$59,T$1,0),'AR factored'!T$28:T$59,1)),lookup!$A$2:$B$59,2,0),0)</f>
        <v>0</v>
      </c>
      <c r="U51" s="197">
        <f>IFERROR(VLOOKUP(IF(VLOOKUP($A51,'AR factored'!$A$28:$Z$59,U$1,0)=0,0,RANK(VLOOKUP($A51,'AR factored'!$A$28:$Z$59,U$1,0),'AR factored'!U$28:U$59,1)),lookup!$A$2:$B$59,2,0),0)</f>
        <v>0</v>
      </c>
      <c r="V51" s="92">
        <f>IFERROR(VLOOKUP(IF(VLOOKUP($A51,'AR factored'!$A$28:$Z$59,V$1,0)=0,0,RANK(VLOOKUP($A51,'AR factored'!$A$28:$Z$59,V$1,0),'AR factored'!V$28:V$59,1)),lookup!$A$2:$B$59,2,0),0)</f>
        <v>0</v>
      </c>
      <c r="W51" s="92">
        <f>IFERROR(VLOOKUP(IF(VLOOKUP($A51,'AR factored'!$A$28:$Z$59,W$1,0)=0,0,RANK(VLOOKUP($A51,'AR factored'!$A$28:$Z$59,W$1,0),'AR factored'!W$28:W$59,1)),lookup!$A$2:$B$59,2,0),0)</f>
        <v>0</v>
      </c>
      <c r="X51" s="92">
        <f>IFERROR(VLOOKUP(IF(VLOOKUP($A51,'AR factored'!$A$28:$Z$59,X$1,0)=0,0,RANK(VLOOKUP($A51,'AR factored'!$A$28:$Z$59,X$1,0),'AR factored'!X$28:X$59,1)),lookup!$A$2:$B$59,2,0),0)</f>
        <v>0</v>
      </c>
      <c r="Y51" s="92">
        <f>IFERROR(VLOOKUP(IF(VLOOKUP($A51,'AR factored'!$A$28:$Z$59,Y$1,0)=0,0,RANK(VLOOKUP($A51,'AR factored'!$A$28:$Z$59,Y$1,0),'AR factored'!Y$28:Y$59,1)),lookup!$A$2:$B$59,2,0),0)</f>
        <v>0</v>
      </c>
      <c r="Z51" s="198">
        <f>IFERROR(VLOOKUP(IF(VLOOKUP($A51,'AR factored'!$A$28:$Z$59,Z$1,0)=0,0,RANK(VLOOKUP($A51,'AR factored'!$A$28:$Z$59,Z$1,0),'AR factored'!Z$28:Z$59,1)),lookup!$A$2:$B$59,2,0),0)</f>
        <v>0</v>
      </c>
      <c r="AA51" s="137">
        <f t="shared" ref="AA51:AA59" si="21">SUM(LARGE(F51:Z51,1)+LARGE(F51:Z51,2)+LARGE(F51:Z51,3)+LARGE(F51:Z51,4)+LARGE(F51:Z51,5)+LARGE(F51:Z51,6))</f>
        <v>0</v>
      </c>
      <c r="AB51" s="65">
        <f t="shared" ref="AB51:AB59" si="22">COUNTIF(F51:Z51,"&gt;0")</f>
        <v>0</v>
      </c>
      <c r="AC51" s="48" t="str">
        <f t="shared" ref="AC51:AC59" si="23">IF(AND(COUNTIF(F51:Z51,"&gt;0")&gt;=6),"Yes","")</f>
        <v/>
      </c>
      <c r="AD51" s="130">
        <f t="shared" ca="1" si="17"/>
        <v>16</v>
      </c>
    </row>
    <row r="52" spans="1:31" ht="15" x14ac:dyDescent="0.2">
      <c r="A52" s="47" t="str">
        <f t="shared" si="12"/>
        <v>JimMuir</v>
      </c>
      <c r="B52" s="42" t="s">
        <v>23</v>
      </c>
      <c r="C52" s="42" t="s">
        <v>108</v>
      </c>
      <c r="D52" s="74">
        <f>VLOOKUP(A52,'DB1'!$A:$D,4,0)</f>
        <v>25237</v>
      </c>
      <c r="E52" s="75">
        <f t="shared" ca="1" si="13"/>
        <v>43</v>
      </c>
      <c r="F52" s="90">
        <f>IFERROR(VLOOKUP(IF(VLOOKUP($A52,'AR factored'!$A$28:$Z$59,F$1,0)=0,0,RANK(VLOOKUP($A52,'AR factored'!$A$28:$Z$59,F$1,0),'AR factored'!F$28:F$59,1)),lookup!$A$2:$B$59,2,0),0)</f>
        <v>0</v>
      </c>
      <c r="G52" s="90">
        <f>IFERROR(VLOOKUP(IF(VLOOKUP($A52,'AR factored'!$A$28:$Z$59,G$1,0)=0,0,RANK(VLOOKUP($A52,'AR factored'!$A$28:$Z$59,G$1,0),'AR factored'!G$28:G$59,1)),lookup!$A$2:$B$59,2,0),0)</f>
        <v>0</v>
      </c>
      <c r="H52" s="90">
        <f>IFERROR(VLOOKUP(IF(VLOOKUP($A52,'AR factored'!$A$28:$Z$59,H$1,0)=0,0,RANK(VLOOKUP($A52,'AR factored'!$A$28:$Z$59,H$1,0),'AR factored'!H$28:H$59,1)),lookup!$A$2:$B$59,2,0),0)</f>
        <v>0</v>
      </c>
      <c r="I52" s="90">
        <f>IFERROR(VLOOKUP(IF(VLOOKUP($A52,'AR factored'!$A$28:$Z$59,I$1,0)=0,0,RANK(VLOOKUP($A52,'AR factored'!$A$28:$Z$59,I$1,0),'AR factored'!I$28:I$59,1)),lookup!$A$2:$B$59,2,0),0)</f>
        <v>0</v>
      </c>
      <c r="J52" s="90">
        <f>IFERROR(VLOOKUP(IF(VLOOKUP($A52,'AR factored'!$A$28:$Z$59,J$1,0)=0,0,RANK(VLOOKUP($A52,'AR factored'!$A$28:$Z$59,J$1,0),'AR factored'!J$28:J$59,1)),lookup!$A$2:$B$59,2,0),0)</f>
        <v>0</v>
      </c>
      <c r="K52" s="90">
        <f>IFERROR(VLOOKUP(IF(VLOOKUP($A52,'AR factored'!$A$28:$Z$59,K$1,0)=0,0,RANK(VLOOKUP($A52,'AR factored'!$A$28:$Z$59,K$1,0),'AR factored'!K$28:K$59,1)),lookup!$A$2:$B$59,2,0),0)</f>
        <v>0</v>
      </c>
      <c r="L52" s="90">
        <f>IFERROR(VLOOKUP(IF(VLOOKUP($A52,'AR factored'!$A$28:$Z$59,L$1,0)=0,0,RANK(VLOOKUP($A52,'AR factored'!$A$28:$Z$59,L$1,0),'AR factored'!L$28:L$59,1)),lookup!$A$2:$B$59,2,0),0)</f>
        <v>0</v>
      </c>
      <c r="M52" s="140">
        <f ca="1">IFERROR(VLOOKUP(IF(VLOOKUP($A52,'AR factored'!$A$28:$Z$59,M$1,0)=0,0,RANK(VLOOKUP($A52,'AR factored'!$A$28:$Z$59,M$1,0),'AR factored'!M$28:M$59,1)),lookup!$A$2:$B$59,2,0),0)</f>
        <v>96</v>
      </c>
      <c r="N52" s="189">
        <f>IFERROR(VLOOKUP(IF(VLOOKUP($A52,'AR factored'!$A$28:$Z$59,N$1,0)=0,0,RANK(VLOOKUP($A52,'AR factored'!$A$28:$Z$59,N$1,0),'AR factored'!N$28:N$59,1)),lookup!$A$2:$B$59,2,0),0)</f>
        <v>0</v>
      </c>
      <c r="O52" s="91">
        <f>IFERROR(VLOOKUP(IF(VLOOKUP($A52,'AR factored'!$A$28:$Z$59,O$1,0)=0,0,RANK(VLOOKUP($A52,'AR factored'!$A$28:$Z$59,O$1,0),'AR factored'!O$28:O$59,1)),lookup!$A$2:$B$59,2,0),0)</f>
        <v>0</v>
      </c>
      <c r="P52" s="91">
        <f>IFERROR(VLOOKUP(IF(VLOOKUP($A52,'AR factored'!$A$28:$Z$59,P$1,0)=0,0,RANK(VLOOKUP($A52,'AR factored'!$A$28:$Z$59,P$1,0),'AR factored'!P$28:P$59,1)),lookup!$A$2:$B$59,2,0),0)</f>
        <v>0</v>
      </c>
      <c r="Q52" s="91">
        <f>IFERROR(VLOOKUP(IF(VLOOKUP($A52,'AR factored'!$A$28:$Z$59,Q$1,0)=0,0,RANK(VLOOKUP($A52,'AR factored'!$A$28:$Z$59,Q$1,0),'AR factored'!Q$28:Q$59,1)),lookup!$A$2:$B$59,2,0),0)</f>
        <v>0</v>
      </c>
      <c r="R52" s="91">
        <f>IFERROR(VLOOKUP(IF(VLOOKUP($A52,'AR factored'!$A$28:$Z$59,R$1,0)=0,0,RANK(VLOOKUP($A52,'AR factored'!$A$28:$Z$59,R$1,0),'AR factored'!R$28:R$59,1)),lookup!$A$2:$B$59,2,0),0)</f>
        <v>0</v>
      </c>
      <c r="S52" s="91">
        <f>IFERROR(VLOOKUP(IF(VLOOKUP($A52,'AR factored'!$A$28:$Z$59,S$1,0)=0,0,RANK(VLOOKUP($A52,'AR factored'!$A$28:$Z$59,S$1,0),'AR factored'!S$28:S$59,1)),lookup!$A$2:$B$59,2,0),0)</f>
        <v>0</v>
      </c>
      <c r="T52" s="190">
        <f>IFERROR(VLOOKUP(IF(VLOOKUP($A52,'AR factored'!$A$28:$Z$59,T$1,0)=0,0,RANK(VLOOKUP($A52,'AR factored'!$A$28:$Z$59,T$1,0),'AR factored'!T$28:T$59,1)),lookup!$A$2:$B$59,2,0),0)</f>
        <v>0</v>
      </c>
      <c r="U52" s="197">
        <f>IFERROR(VLOOKUP(IF(VLOOKUP($A52,'AR factored'!$A$28:$Z$59,U$1,0)=0,0,RANK(VLOOKUP($A52,'AR factored'!$A$28:$Z$59,U$1,0),'AR factored'!U$28:U$59,1)),lookup!$A$2:$B$59,2,0),0)</f>
        <v>0</v>
      </c>
      <c r="V52" s="92">
        <f>IFERROR(VLOOKUP(IF(VLOOKUP($A52,'AR factored'!$A$28:$Z$59,V$1,0)=0,0,RANK(VLOOKUP($A52,'AR factored'!$A$28:$Z$59,V$1,0),'AR factored'!V$28:V$59,1)),lookup!$A$2:$B$59,2,0),0)</f>
        <v>0</v>
      </c>
      <c r="W52" s="92">
        <f>IFERROR(VLOOKUP(IF(VLOOKUP($A52,'AR factored'!$A$28:$Z$59,W$1,0)=0,0,RANK(VLOOKUP($A52,'AR factored'!$A$28:$Z$59,W$1,0),'AR factored'!W$28:W$59,1)),lookup!$A$2:$B$59,2,0),0)</f>
        <v>0</v>
      </c>
      <c r="X52" s="92">
        <f>IFERROR(VLOOKUP(IF(VLOOKUP($A52,'AR factored'!$A$28:$Z$59,X$1,0)=0,0,RANK(VLOOKUP($A52,'AR factored'!$A$28:$Z$59,X$1,0),'AR factored'!X$28:X$59,1)),lookup!$A$2:$B$59,2,0),0)</f>
        <v>0</v>
      </c>
      <c r="Y52" s="92">
        <f>IFERROR(VLOOKUP(IF(VLOOKUP($A52,'AR factored'!$A$28:$Z$59,Y$1,0)=0,0,RANK(VLOOKUP($A52,'AR factored'!$A$28:$Z$59,Y$1,0),'AR factored'!Y$28:Y$59,1)),lookup!$A$2:$B$59,2,0),0)</f>
        <v>0</v>
      </c>
      <c r="Z52" s="198">
        <f>IFERROR(VLOOKUP(IF(VLOOKUP($A52,'AR factored'!$A$28:$Z$59,Z$1,0)=0,0,RANK(VLOOKUP($A52,'AR factored'!$A$28:$Z$59,Z$1,0),'AR factored'!Z$28:Z$59,1)),lookup!$A$2:$B$59,2,0),0)</f>
        <v>0</v>
      </c>
      <c r="AA52" s="137">
        <f t="shared" ca="1" si="21"/>
        <v>96</v>
      </c>
      <c r="AB52" s="65">
        <f t="shared" ca="1" si="22"/>
        <v>1</v>
      </c>
      <c r="AC52" s="48" t="str">
        <f t="shared" ca="1" si="23"/>
        <v/>
      </c>
      <c r="AD52" s="130">
        <f t="shared" ca="1" si="17"/>
        <v>14</v>
      </c>
    </row>
    <row r="53" spans="1:31" ht="15" x14ac:dyDescent="0.2">
      <c r="A53" s="47" t="str">
        <f t="shared" si="12"/>
        <v>GaryPorter</v>
      </c>
      <c r="B53" s="42" t="s">
        <v>113</v>
      </c>
      <c r="C53" s="42" t="s">
        <v>114</v>
      </c>
      <c r="D53" s="74">
        <f>VLOOKUP(A53,'DB1'!$A:$D,4,0)</f>
        <v>26669</v>
      </c>
      <c r="E53" s="75">
        <f t="shared" ca="1" si="13"/>
        <v>40</v>
      </c>
      <c r="F53" s="90">
        <f>IFERROR(VLOOKUP(IF(VLOOKUP($A53,'AR factored'!$A$28:$Z$59,F$1,0)=0,0,RANK(VLOOKUP($A53,'AR factored'!$A$28:$Z$59,F$1,0),'AR factored'!F$28:F$59,1)),lookup!$A$2:$B$59,2,0),0)</f>
        <v>0</v>
      </c>
      <c r="G53" s="90">
        <f>IFERROR(VLOOKUP(IF(VLOOKUP($A53,'AR factored'!$A$28:$Z$59,G$1,0)=0,0,RANK(VLOOKUP($A53,'AR factored'!$A$28:$Z$59,G$1,0),'AR factored'!G$28:G$59,1)),lookup!$A$2:$B$59,2,0),0)</f>
        <v>0</v>
      </c>
      <c r="H53" s="90">
        <f>IFERROR(VLOOKUP(IF(VLOOKUP($A53,'AR factored'!$A$28:$Z$59,H$1,0)=0,0,RANK(VLOOKUP($A53,'AR factored'!$A$28:$Z$59,H$1,0),'AR factored'!H$28:H$59,1)),lookup!$A$2:$B$59,2,0),0)</f>
        <v>0</v>
      </c>
      <c r="I53" s="90">
        <f ca="1">IFERROR(VLOOKUP(IF(VLOOKUP($A53,'AR factored'!$A$28:$Z$59,I$1,0)=0,0,RANK(VLOOKUP($A53,'AR factored'!$A$28:$Z$59,I$1,0),'AR factored'!I$28:I$59,1)),lookup!$A$2:$B$59,2,0),0)</f>
        <v>96</v>
      </c>
      <c r="J53" s="90">
        <f>IFERROR(VLOOKUP(IF(VLOOKUP($A53,'AR factored'!$A$28:$Z$59,J$1,0)=0,0,RANK(VLOOKUP($A53,'AR factored'!$A$28:$Z$59,J$1,0),'AR factored'!J$28:J$59,1)),lookup!$A$2:$B$59,2,0),0)</f>
        <v>0</v>
      </c>
      <c r="K53" s="90">
        <f>IFERROR(VLOOKUP(IF(VLOOKUP($A53,'AR factored'!$A$28:$Z$59,K$1,0)=0,0,RANK(VLOOKUP($A53,'AR factored'!$A$28:$Z$59,K$1,0),'AR factored'!K$28:K$59,1)),lookup!$A$2:$B$59,2,0),0)</f>
        <v>0</v>
      </c>
      <c r="L53" s="90">
        <f>IFERROR(VLOOKUP(IF(VLOOKUP($A53,'AR factored'!$A$28:$Z$59,L$1,0)=0,0,RANK(VLOOKUP($A53,'AR factored'!$A$28:$Z$59,L$1,0),'AR factored'!L$28:L$59,1)),lookup!$A$2:$B$59,2,0),0)</f>
        <v>0</v>
      </c>
      <c r="M53" s="140">
        <f>IFERROR(VLOOKUP(IF(VLOOKUP($A53,'AR factored'!$A$28:$Z$59,M$1,0)=0,0,RANK(VLOOKUP($A53,'AR factored'!$A$28:$Z$59,M$1,0),'AR factored'!M$28:M$59,1)),lookup!$A$2:$B$59,2,0),0)</f>
        <v>0</v>
      </c>
      <c r="N53" s="189">
        <f>IFERROR(VLOOKUP(IF(VLOOKUP($A53,'AR factored'!$A$28:$Z$59,N$1,0)=0,0,RANK(VLOOKUP($A53,'AR factored'!$A$28:$Z$59,N$1,0),'AR factored'!N$28:N$59,1)),lookup!$A$2:$B$59,2,0),0)</f>
        <v>0</v>
      </c>
      <c r="O53" s="91">
        <f>IFERROR(VLOOKUP(IF(VLOOKUP($A53,'AR factored'!$A$28:$Z$59,O$1,0)=0,0,RANK(VLOOKUP($A53,'AR factored'!$A$28:$Z$59,O$1,0),'AR factored'!O$28:O$59,1)),lookup!$A$2:$B$59,2,0),0)</f>
        <v>0</v>
      </c>
      <c r="P53" s="91">
        <f ca="1">IFERROR(VLOOKUP(IF(VLOOKUP($A53,'AR factored'!$A$28:$Z$59,P$1,0)=0,0,RANK(VLOOKUP($A53,'AR factored'!$A$28:$Z$59,P$1,0),'AR factored'!P$28:P$59,1)),lookup!$A$2:$B$59,2,0),0)</f>
        <v>95</v>
      </c>
      <c r="Q53" s="91">
        <f>IFERROR(VLOOKUP(IF(VLOOKUP($A53,'AR factored'!$A$28:$Z$59,Q$1,0)=0,0,RANK(VLOOKUP($A53,'AR factored'!$A$28:$Z$59,Q$1,0),'AR factored'!Q$28:Q$59,1)),lookup!$A$2:$B$59,2,0),0)</f>
        <v>0</v>
      </c>
      <c r="R53" s="91">
        <f>IFERROR(VLOOKUP(IF(VLOOKUP($A53,'AR factored'!$A$28:$Z$59,R$1,0)=0,0,RANK(VLOOKUP($A53,'AR factored'!$A$28:$Z$59,R$1,0),'AR factored'!R$28:R$59,1)),lookup!$A$2:$B$59,2,0),0)</f>
        <v>0</v>
      </c>
      <c r="S53" s="91">
        <f>IFERROR(VLOOKUP(IF(VLOOKUP($A53,'AR factored'!$A$28:$Z$59,S$1,0)=0,0,RANK(VLOOKUP($A53,'AR factored'!$A$28:$Z$59,S$1,0),'AR factored'!S$28:S$59,1)),lookup!$A$2:$B$59,2,0),0)</f>
        <v>0</v>
      </c>
      <c r="T53" s="190">
        <f>IFERROR(VLOOKUP(IF(VLOOKUP($A53,'AR factored'!$A$28:$Z$59,T$1,0)=0,0,RANK(VLOOKUP($A53,'AR factored'!$A$28:$Z$59,T$1,0),'AR factored'!T$28:T$59,1)),lookup!$A$2:$B$59,2,0),0)</f>
        <v>0</v>
      </c>
      <c r="U53" s="197">
        <f>IFERROR(VLOOKUP(IF(VLOOKUP($A53,'AR factored'!$A$28:$Z$59,U$1,0)=0,0,RANK(VLOOKUP($A53,'AR factored'!$A$28:$Z$59,U$1,0),'AR factored'!U$28:U$59,1)),lookup!$A$2:$B$59,2,0),0)</f>
        <v>0</v>
      </c>
      <c r="V53" s="92">
        <f>IFERROR(VLOOKUP(IF(VLOOKUP($A53,'AR factored'!$A$28:$Z$59,V$1,0)=0,0,RANK(VLOOKUP($A53,'AR factored'!$A$28:$Z$59,V$1,0),'AR factored'!V$28:V$59,1)),lookup!$A$2:$B$59,2,0),0)</f>
        <v>0</v>
      </c>
      <c r="W53" s="92">
        <f>IFERROR(VLOOKUP(IF(VLOOKUP($A53,'AR factored'!$A$28:$Z$59,W$1,0)=0,0,RANK(VLOOKUP($A53,'AR factored'!$A$28:$Z$59,W$1,0),'AR factored'!W$28:W$59,1)),lookup!$A$2:$B$59,2,0),0)</f>
        <v>0</v>
      </c>
      <c r="X53" s="92">
        <f>IFERROR(VLOOKUP(IF(VLOOKUP($A53,'AR factored'!$A$28:$Z$59,X$1,0)=0,0,RANK(VLOOKUP($A53,'AR factored'!$A$28:$Z$59,X$1,0),'AR factored'!X$28:X$59,1)),lookup!$A$2:$B$59,2,0),0)</f>
        <v>0</v>
      </c>
      <c r="Y53" s="92">
        <f>IFERROR(VLOOKUP(IF(VLOOKUP($A53,'AR factored'!$A$28:$Z$59,Y$1,0)=0,0,RANK(VLOOKUP($A53,'AR factored'!$A$28:$Z$59,Y$1,0),'AR factored'!Y$28:Y$59,1)),lookup!$A$2:$B$59,2,0),0)</f>
        <v>0</v>
      </c>
      <c r="Z53" s="198">
        <f ca="1">IFERROR(VLOOKUP(IF(VLOOKUP($A53,'AR factored'!$A$28:$Z$59,Z$1,0)=0,0,RANK(VLOOKUP($A53,'AR factored'!$A$28:$Z$59,Z$1,0),'AR factored'!Z$28:Z$59,1)),lookup!$A$2:$B$59,2,0),0)</f>
        <v>96</v>
      </c>
      <c r="AA53" s="137">
        <f t="shared" ca="1" si="21"/>
        <v>287</v>
      </c>
      <c r="AB53" s="65">
        <f t="shared" ca="1" si="22"/>
        <v>3</v>
      </c>
      <c r="AC53" s="48" t="str">
        <f t="shared" ca="1" si="23"/>
        <v/>
      </c>
      <c r="AD53" s="130">
        <f t="shared" ca="1" si="17"/>
        <v>11</v>
      </c>
    </row>
    <row r="54" spans="1:31" ht="15" x14ac:dyDescent="0.2">
      <c r="A54" s="47" t="str">
        <f t="shared" si="12"/>
        <v>IanPuddlefoot</v>
      </c>
      <c r="B54" s="42" t="s">
        <v>17</v>
      </c>
      <c r="C54" s="42" t="s">
        <v>135</v>
      </c>
      <c r="D54" s="74">
        <f>VLOOKUP(A54,'DB1'!$A:$D,4,0)</f>
        <v>20617</v>
      </c>
      <c r="E54" s="75">
        <f t="shared" ca="1" si="13"/>
        <v>56</v>
      </c>
      <c r="F54" s="90">
        <f>IFERROR(VLOOKUP(IF(VLOOKUP($A54,'AR factored'!$A$28:$Z$59,F$1,0)=0,0,RANK(VLOOKUP($A54,'AR factored'!$A$28:$Z$59,F$1,0),'AR factored'!F$28:F$59,1)),lookup!$A$2:$B$59,2,0),0)</f>
        <v>0</v>
      </c>
      <c r="G54" s="90">
        <f>IFERROR(VLOOKUP(IF(VLOOKUP($A54,'AR factored'!$A$28:$Z$59,G$1,0)=0,0,RANK(VLOOKUP($A54,'AR factored'!$A$28:$Z$59,G$1,0),'AR factored'!G$28:G$59,1)),lookup!$A$2:$B$59,2,0),0)</f>
        <v>0</v>
      </c>
      <c r="H54" s="90">
        <f>IFERROR(VLOOKUP(IF(VLOOKUP($A54,'AR factored'!$A$28:$Z$59,H$1,0)=0,0,RANK(VLOOKUP($A54,'AR factored'!$A$28:$Z$59,H$1,0),'AR factored'!H$28:H$59,1)),lookup!$A$2:$B$59,2,0),0)</f>
        <v>0</v>
      </c>
      <c r="I54" s="90">
        <f>IFERROR(VLOOKUP(IF(VLOOKUP($A54,'AR factored'!$A$28:$Z$59,I$1,0)=0,0,RANK(VLOOKUP($A54,'AR factored'!$A$28:$Z$59,I$1,0),'AR factored'!I$28:I$59,1)),lookup!$A$2:$B$59,2,0),0)</f>
        <v>0</v>
      </c>
      <c r="J54" s="90">
        <f>IFERROR(VLOOKUP(IF(VLOOKUP($A54,'AR factored'!$A$28:$Z$59,J$1,0)=0,0,RANK(VLOOKUP($A54,'AR factored'!$A$28:$Z$59,J$1,0),'AR factored'!J$28:J$59,1)),lookup!$A$2:$B$59,2,0),0)</f>
        <v>0</v>
      </c>
      <c r="K54" s="90">
        <f>IFERROR(VLOOKUP(IF(VLOOKUP($A54,'AR factored'!$A$28:$Z$59,K$1,0)=0,0,RANK(VLOOKUP($A54,'AR factored'!$A$28:$Z$59,K$1,0),'AR factored'!K$28:K$59,1)),lookup!$A$2:$B$59,2,0),0)</f>
        <v>0</v>
      </c>
      <c r="L54" s="90">
        <f>IFERROR(VLOOKUP(IF(VLOOKUP($A54,'AR factored'!$A$28:$Z$59,L$1,0)=0,0,RANK(VLOOKUP($A54,'AR factored'!$A$28:$Z$59,L$1,0),'AR factored'!L$28:L$59,1)),lookup!$A$2:$B$59,2,0),0)</f>
        <v>0</v>
      </c>
      <c r="M54" s="140">
        <f>IFERROR(VLOOKUP(IF(VLOOKUP($A54,'AR factored'!$A$28:$Z$59,M$1,0)=0,0,RANK(VLOOKUP($A54,'AR factored'!$A$28:$Z$59,M$1,0),'AR factored'!M$28:M$59,1)),lookup!$A$2:$B$59,2,0),0)</f>
        <v>0</v>
      </c>
      <c r="N54" s="189">
        <f>IFERROR(VLOOKUP(IF(VLOOKUP($A54,'AR factored'!$A$28:$Z$59,N$1,0)=0,0,RANK(VLOOKUP($A54,'AR factored'!$A$28:$Z$59,N$1,0),'AR factored'!N$28:N$59,1)),lookup!$A$2:$B$59,2,0),0)</f>
        <v>0</v>
      </c>
      <c r="O54" s="91">
        <f>IFERROR(VLOOKUP(IF(VLOOKUP($A54,'AR factored'!$A$28:$Z$59,O$1,0)=0,0,RANK(VLOOKUP($A54,'AR factored'!$A$28:$Z$59,O$1,0),'AR factored'!O$28:O$59,1)),lookup!$A$2:$B$59,2,0),0)</f>
        <v>0</v>
      </c>
      <c r="P54" s="91">
        <f>IFERROR(VLOOKUP(IF(VLOOKUP($A54,'AR factored'!$A$28:$Z$59,P$1,0)=0,0,RANK(VLOOKUP($A54,'AR factored'!$A$28:$Z$59,P$1,0),'AR factored'!P$28:P$59,1)),lookup!$A$2:$B$59,2,0),0)</f>
        <v>0</v>
      </c>
      <c r="Q54" s="91">
        <f>IFERROR(VLOOKUP(IF(VLOOKUP($A54,'AR factored'!$A$28:$Z$59,Q$1,0)=0,0,RANK(VLOOKUP($A54,'AR factored'!$A$28:$Z$59,Q$1,0),'AR factored'!Q$28:Q$59,1)),lookup!$A$2:$B$59,2,0),0)</f>
        <v>0</v>
      </c>
      <c r="R54" s="91">
        <f>IFERROR(VLOOKUP(IF(VLOOKUP($A54,'AR factored'!$A$28:$Z$59,R$1,0)=0,0,RANK(VLOOKUP($A54,'AR factored'!$A$28:$Z$59,R$1,0),'AR factored'!R$28:R$59,1)),lookup!$A$2:$B$59,2,0),0)</f>
        <v>0</v>
      </c>
      <c r="S54" s="91">
        <f>IFERROR(VLOOKUP(IF(VLOOKUP($A54,'AR factored'!$A$28:$Z$59,S$1,0)=0,0,RANK(VLOOKUP($A54,'AR factored'!$A$28:$Z$59,S$1,0),'AR factored'!S$28:S$59,1)),lookup!$A$2:$B$59,2,0),0)</f>
        <v>0</v>
      </c>
      <c r="T54" s="190">
        <f>IFERROR(VLOOKUP(IF(VLOOKUP($A54,'AR factored'!$A$28:$Z$59,T$1,0)=0,0,RANK(VLOOKUP($A54,'AR factored'!$A$28:$Z$59,T$1,0),'AR factored'!T$28:T$59,1)),lookup!$A$2:$B$59,2,0),0)</f>
        <v>0</v>
      </c>
      <c r="U54" s="197">
        <f>IFERROR(VLOOKUP(IF(VLOOKUP($A54,'AR factored'!$A$28:$Z$59,U$1,0)=0,0,RANK(VLOOKUP($A54,'AR factored'!$A$28:$Z$59,U$1,0),'AR factored'!U$28:U$59,1)),lookup!$A$2:$B$59,2,0),0)</f>
        <v>0</v>
      </c>
      <c r="V54" s="92">
        <f>IFERROR(VLOOKUP(IF(VLOOKUP($A54,'AR factored'!$A$28:$Z$59,V$1,0)=0,0,RANK(VLOOKUP($A54,'AR factored'!$A$28:$Z$59,V$1,0),'AR factored'!V$28:V$59,1)),lookup!$A$2:$B$59,2,0),0)</f>
        <v>0</v>
      </c>
      <c r="W54" s="92">
        <f>IFERROR(VLOOKUP(IF(VLOOKUP($A54,'AR factored'!$A$28:$Z$59,W$1,0)=0,0,RANK(VLOOKUP($A54,'AR factored'!$A$28:$Z$59,W$1,0),'AR factored'!W$28:W$59,1)),lookup!$A$2:$B$59,2,0),0)</f>
        <v>0</v>
      </c>
      <c r="X54" s="92">
        <f>IFERROR(VLOOKUP(IF(VLOOKUP($A54,'AR factored'!$A$28:$Z$59,X$1,0)=0,0,RANK(VLOOKUP($A54,'AR factored'!$A$28:$Z$59,X$1,0),'AR factored'!X$28:X$59,1)),lookup!$A$2:$B$59,2,0),0)</f>
        <v>0</v>
      </c>
      <c r="Y54" s="92">
        <f>IFERROR(VLOOKUP(IF(VLOOKUP($A54,'AR factored'!$A$28:$Z$59,Y$1,0)=0,0,RANK(VLOOKUP($A54,'AR factored'!$A$28:$Z$59,Y$1,0),'AR factored'!Y$28:Y$59,1)),lookup!$A$2:$B$59,2,0),0)</f>
        <v>0</v>
      </c>
      <c r="Z54" s="198">
        <f>IFERROR(VLOOKUP(IF(VLOOKUP($A54,'AR factored'!$A$28:$Z$59,Z$1,0)=0,0,RANK(VLOOKUP($A54,'AR factored'!$A$28:$Z$59,Z$1,0),'AR factored'!Z$28:Z$59,1)),lookup!$A$2:$B$59,2,0),0)</f>
        <v>0</v>
      </c>
      <c r="AA54" s="137">
        <f t="shared" si="21"/>
        <v>0</v>
      </c>
      <c r="AB54" s="65">
        <f t="shared" si="22"/>
        <v>0</v>
      </c>
      <c r="AC54" s="48" t="str">
        <f t="shared" si="23"/>
        <v/>
      </c>
      <c r="AD54" s="130">
        <f t="shared" ca="1" si="17"/>
        <v>16</v>
      </c>
    </row>
    <row r="55" spans="1:31" ht="15" x14ac:dyDescent="0.2">
      <c r="A55" s="47" t="str">
        <f t="shared" si="12"/>
        <v>JohnSteele</v>
      </c>
      <c r="B55" s="42" t="s">
        <v>111</v>
      </c>
      <c r="C55" s="42" t="s">
        <v>112</v>
      </c>
      <c r="D55" s="74">
        <f>VLOOKUP(A55,'DB1'!$A:$D,4,0)</f>
        <v>20339</v>
      </c>
      <c r="E55" s="75">
        <f t="shared" ca="1" si="13"/>
        <v>57</v>
      </c>
      <c r="F55" s="90">
        <f>IFERROR(VLOOKUP(IF(VLOOKUP($A55,'AR factored'!$A$28:$Z$59,F$1,0)=0,0,RANK(VLOOKUP($A55,'AR factored'!$A$28:$Z$59,F$1,0),'AR factored'!F$28:F$59,1)),lookup!$A$2:$B$59,2,0),0)</f>
        <v>0</v>
      </c>
      <c r="G55" s="90">
        <f>IFERROR(VLOOKUP(IF(VLOOKUP($A55,'AR factored'!$A$28:$Z$59,G$1,0)=0,0,RANK(VLOOKUP($A55,'AR factored'!$A$28:$Z$59,G$1,0),'AR factored'!G$28:G$59,1)),lookup!$A$2:$B$59,2,0),0)</f>
        <v>0</v>
      </c>
      <c r="H55" s="90">
        <f>IFERROR(VLOOKUP(IF(VLOOKUP($A55,'AR factored'!$A$28:$Z$59,H$1,0)=0,0,RANK(VLOOKUP($A55,'AR factored'!$A$28:$Z$59,H$1,0),'AR factored'!H$28:H$59,1)),lookup!$A$2:$B$59,2,0),0)</f>
        <v>0</v>
      </c>
      <c r="I55" s="90">
        <f>IFERROR(VLOOKUP(IF(VLOOKUP($A55,'AR factored'!$A$28:$Z$59,I$1,0)=0,0,RANK(VLOOKUP($A55,'AR factored'!$A$28:$Z$59,I$1,0),'AR factored'!I$28:I$59,1)),lookup!$A$2:$B$59,2,0),0)</f>
        <v>0</v>
      </c>
      <c r="J55" s="90">
        <f>IFERROR(VLOOKUP(IF(VLOOKUP($A55,'AR factored'!$A$28:$Z$59,J$1,0)=0,0,RANK(VLOOKUP($A55,'AR factored'!$A$28:$Z$59,J$1,0),'AR factored'!J$28:J$59,1)),lookup!$A$2:$B$59,2,0),0)</f>
        <v>0</v>
      </c>
      <c r="K55" s="90">
        <f>IFERROR(VLOOKUP(IF(VLOOKUP($A55,'AR factored'!$A$28:$Z$59,K$1,0)=0,0,RANK(VLOOKUP($A55,'AR factored'!$A$28:$Z$59,K$1,0),'AR factored'!K$28:K$59,1)),lookup!$A$2:$B$59,2,0),0)</f>
        <v>0</v>
      </c>
      <c r="L55" s="90">
        <f>IFERROR(VLOOKUP(IF(VLOOKUP($A55,'AR factored'!$A$28:$Z$59,L$1,0)=0,0,RANK(VLOOKUP($A55,'AR factored'!$A$28:$Z$59,L$1,0),'AR factored'!L$28:L$59,1)),lookup!$A$2:$B$59,2,0),0)</f>
        <v>0</v>
      </c>
      <c r="M55" s="140">
        <f>IFERROR(VLOOKUP(IF(VLOOKUP($A55,'AR factored'!$A$28:$Z$59,M$1,0)=0,0,RANK(VLOOKUP($A55,'AR factored'!$A$28:$Z$59,M$1,0),'AR factored'!M$28:M$59,1)),lookup!$A$2:$B$59,2,0),0)</f>
        <v>0</v>
      </c>
      <c r="N55" s="189">
        <f>IFERROR(VLOOKUP(IF(VLOOKUP($A55,'AR factored'!$A$28:$Z$59,N$1,0)=0,0,RANK(VLOOKUP($A55,'AR factored'!$A$28:$Z$59,N$1,0),'AR factored'!N$28:N$59,1)),lookup!$A$2:$B$59,2,0),0)</f>
        <v>0</v>
      </c>
      <c r="O55" s="91">
        <f>IFERROR(VLOOKUP(IF(VLOOKUP($A55,'AR factored'!$A$28:$Z$59,O$1,0)=0,0,RANK(VLOOKUP($A55,'AR factored'!$A$28:$Z$59,O$1,0),'AR factored'!O$28:O$59,1)),lookup!$A$2:$B$59,2,0),0)</f>
        <v>0</v>
      </c>
      <c r="P55" s="91">
        <f>IFERROR(VLOOKUP(IF(VLOOKUP($A55,'AR factored'!$A$28:$Z$59,P$1,0)=0,0,RANK(VLOOKUP($A55,'AR factored'!$A$28:$Z$59,P$1,0),'AR factored'!P$28:P$59,1)),lookup!$A$2:$B$59,2,0),0)</f>
        <v>0</v>
      </c>
      <c r="Q55" s="91">
        <f>IFERROR(VLOOKUP(IF(VLOOKUP($A55,'AR factored'!$A$28:$Z$59,Q$1,0)=0,0,RANK(VLOOKUP($A55,'AR factored'!$A$28:$Z$59,Q$1,0),'AR factored'!Q$28:Q$59,1)),lookup!$A$2:$B$59,2,0),0)</f>
        <v>0</v>
      </c>
      <c r="R55" s="91">
        <f>IFERROR(VLOOKUP(IF(VLOOKUP($A55,'AR factored'!$A$28:$Z$59,R$1,0)=0,0,RANK(VLOOKUP($A55,'AR factored'!$A$28:$Z$59,R$1,0),'AR factored'!R$28:R$59,1)),lookup!$A$2:$B$59,2,0),0)</f>
        <v>0</v>
      </c>
      <c r="S55" s="91">
        <f>IFERROR(VLOOKUP(IF(VLOOKUP($A55,'AR factored'!$A$28:$Z$59,S$1,0)=0,0,RANK(VLOOKUP($A55,'AR factored'!$A$28:$Z$59,S$1,0),'AR factored'!S$28:S$59,1)),lookup!$A$2:$B$59,2,0),0)</f>
        <v>0</v>
      </c>
      <c r="T55" s="190">
        <f>IFERROR(VLOOKUP(IF(VLOOKUP($A55,'AR factored'!$A$28:$Z$59,T$1,0)=0,0,RANK(VLOOKUP($A55,'AR factored'!$A$28:$Z$59,T$1,0),'AR factored'!T$28:T$59,1)),lookup!$A$2:$B$59,2,0),0)</f>
        <v>0</v>
      </c>
      <c r="U55" s="197">
        <f>IFERROR(VLOOKUP(IF(VLOOKUP($A55,'AR factored'!$A$28:$Z$59,U$1,0)=0,0,RANK(VLOOKUP($A55,'AR factored'!$A$28:$Z$59,U$1,0),'AR factored'!U$28:U$59,1)),lookup!$A$2:$B$59,2,0),0)</f>
        <v>0</v>
      </c>
      <c r="V55" s="92">
        <f>IFERROR(VLOOKUP(IF(VLOOKUP($A55,'AR factored'!$A$28:$Z$59,V$1,0)=0,0,RANK(VLOOKUP($A55,'AR factored'!$A$28:$Z$59,V$1,0),'AR factored'!V$28:V$59,1)),lookup!$A$2:$B$59,2,0),0)</f>
        <v>0</v>
      </c>
      <c r="W55" s="92">
        <f>IFERROR(VLOOKUP(IF(VLOOKUP($A55,'AR factored'!$A$28:$Z$59,W$1,0)=0,0,RANK(VLOOKUP($A55,'AR factored'!$A$28:$Z$59,W$1,0),'AR factored'!W$28:W$59,1)),lookup!$A$2:$B$59,2,0),0)</f>
        <v>0</v>
      </c>
      <c r="X55" s="92">
        <f>IFERROR(VLOOKUP(IF(VLOOKUP($A55,'AR factored'!$A$28:$Z$59,X$1,0)=0,0,RANK(VLOOKUP($A55,'AR factored'!$A$28:$Z$59,X$1,0),'AR factored'!X$28:X$59,1)),lookup!$A$2:$B$59,2,0),0)</f>
        <v>0</v>
      </c>
      <c r="Y55" s="92">
        <f>IFERROR(VLOOKUP(IF(VLOOKUP($A55,'AR factored'!$A$28:$Z$59,Y$1,0)=0,0,RANK(VLOOKUP($A55,'AR factored'!$A$28:$Z$59,Y$1,0),'AR factored'!Y$28:Y$59,1)),lookup!$A$2:$B$59,2,0),0)</f>
        <v>0</v>
      </c>
      <c r="Z55" s="198">
        <f>IFERROR(VLOOKUP(IF(VLOOKUP($A55,'AR factored'!$A$28:$Z$59,Z$1,0)=0,0,RANK(VLOOKUP($A55,'AR factored'!$A$28:$Z$59,Z$1,0),'AR factored'!Z$28:Z$59,1)),lookup!$A$2:$B$59,2,0),0)</f>
        <v>0</v>
      </c>
      <c r="AA55" s="137">
        <f t="shared" si="21"/>
        <v>0</v>
      </c>
      <c r="AB55" s="65">
        <f t="shared" si="22"/>
        <v>0</v>
      </c>
      <c r="AC55" s="48" t="str">
        <f t="shared" si="23"/>
        <v/>
      </c>
      <c r="AD55" s="130">
        <f t="shared" ca="1" si="17"/>
        <v>16</v>
      </c>
    </row>
    <row r="56" spans="1:31" ht="15" x14ac:dyDescent="0.2">
      <c r="A56" s="47" t="str">
        <f t="shared" si="12"/>
        <v>JosephWalker</v>
      </c>
      <c r="B56" s="42" t="s">
        <v>316</v>
      </c>
      <c r="C56" s="42" t="s">
        <v>72</v>
      </c>
      <c r="D56" s="74">
        <f>VLOOKUP(A56,'DB1'!$A:$D,4,0)</f>
        <v>18011</v>
      </c>
      <c r="E56" s="75">
        <f t="shared" ca="1" si="13"/>
        <v>63</v>
      </c>
      <c r="F56" s="90">
        <f>IFERROR(VLOOKUP(IF(VLOOKUP($A56,'AR factored'!$A$28:$Z$59,F$1,0)=0,0,RANK(VLOOKUP($A56,'AR factored'!$A$28:$Z$59,F$1,0),'AR factored'!F$28:F$59,1)),lookup!$A$2:$B$59,2,0),0)</f>
        <v>0</v>
      </c>
      <c r="G56" s="90">
        <f>IFERROR(VLOOKUP(IF(VLOOKUP($A56,'AR factored'!$A$28:$Z$59,G$1,0)=0,0,RANK(VLOOKUP($A56,'AR factored'!$A$28:$Z$59,G$1,0),'AR factored'!G$28:G$59,1)),lookup!$A$2:$B$59,2,0),0)</f>
        <v>0</v>
      </c>
      <c r="H56" s="90">
        <f>IFERROR(VLOOKUP(IF(VLOOKUP($A56,'AR factored'!$A$28:$Z$59,H$1,0)=0,0,RANK(VLOOKUP($A56,'AR factored'!$A$28:$Z$59,H$1,0),'AR factored'!H$28:H$59,1)),lookup!$A$2:$B$59,2,0),0)</f>
        <v>0</v>
      </c>
      <c r="I56" s="90">
        <f>IFERROR(VLOOKUP(IF(VLOOKUP($A56,'AR factored'!$A$28:$Z$59,I$1,0)=0,0,RANK(VLOOKUP($A56,'AR factored'!$A$28:$Z$59,I$1,0),'AR factored'!I$28:I$59,1)),lookup!$A$2:$B$59,2,0),0)</f>
        <v>0</v>
      </c>
      <c r="J56" s="90">
        <f>IFERROR(VLOOKUP(IF(VLOOKUP($A56,'AR factored'!$A$28:$Z$59,J$1,0)=0,0,RANK(VLOOKUP($A56,'AR factored'!$A$28:$Z$59,J$1,0),'AR factored'!J$28:J$59,1)),lookup!$A$2:$B$59,2,0),0)</f>
        <v>0</v>
      </c>
      <c r="K56" s="90">
        <f>IFERROR(VLOOKUP(IF(VLOOKUP($A56,'AR factored'!$A$28:$Z$59,K$1,0)=0,0,RANK(VLOOKUP($A56,'AR factored'!$A$28:$Z$59,K$1,0),'AR factored'!K$28:K$59,1)),lookup!$A$2:$B$59,2,0),0)</f>
        <v>0</v>
      </c>
      <c r="L56" s="90">
        <f>IFERROR(VLOOKUP(IF(VLOOKUP($A56,'AR factored'!$A$28:$Z$59,L$1,0)=0,0,RANK(VLOOKUP($A56,'AR factored'!$A$28:$Z$59,L$1,0),'AR factored'!L$28:L$59,1)),lookup!$A$2:$B$59,2,0),0)</f>
        <v>0</v>
      </c>
      <c r="M56" s="140">
        <f>IFERROR(VLOOKUP(IF(VLOOKUP($A56,'AR factored'!$A$28:$Z$59,M$1,0)=0,0,RANK(VLOOKUP($A56,'AR factored'!$A$28:$Z$59,M$1,0),'AR factored'!M$28:M$59,1)),lookup!$A$2:$B$59,2,0),0)</f>
        <v>0</v>
      </c>
      <c r="N56" s="189">
        <f>IFERROR(VLOOKUP(IF(VLOOKUP($A56,'AR factored'!$A$28:$Z$59,N$1,0)=0,0,RANK(VLOOKUP($A56,'AR factored'!$A$28:$Z$59,N$1,0),'AR factored'!N$28:N$59,1)),lookup!$A$2:$B$59,2,0),0)</f>
        <v>0</v>
      </c>
      <c r="O56" s="91">
        <f>IFERROR(VLOOKUP(IF(VLOOKUP($A56,'AR factored'!$A$28:$Z$59,O$1,0)=0,0,RANK(VLOOKUP($A56,'AR factored'!$A$28:$Z$59,O$1,0),'AR factored'!O$28:O$59,1)),lookup!$A$2:$B$59,2,0),0)</f>
        <v>0</v>
      </c>
      <c r="P56" s="91">
        <f>IFERROR(VLOOKUP(IF(VLOOKUP($A56,'AR factored'!$A$28:$Z$59,P$1,0)=0,0,RANK(VLOOKUP($A56,'AR factored'!$A$28:$Z$59,P$1,0),'AR factored'!P$28:P$59,1)),lookup!$A$2:$B$59,2,0),0)</f>
        <v>0</v>
      </c>
      <c r="Q56" s="91">
        <f>IFERROR(VLOOKUP(IF(VLOOKUP($A56,'AR factored'!$A$28:$Z$59,Q$1,0)=0,0,RANK(VLOOKUP($A56,'AR factored'!$A$28:$Z$59,Q$1,0),'AR factored'!Q$28:Q$59,1)),lookup!$A$2:$B$59,2,0),0)</f>
        <v>0</v>
      </c>
      <c r="R56" s="91">
        <f>IFERROR(VLOOKUP(IF(VLOOKUP($A56,'AR factored'!$A$28:$Z$59,R$1,0)=0,0,RANK(VLOOKUP($A56,'AR factored'!$A$28:$Z$59,R$1,0),'AR factored'!R$28:R$59,1)),lookup!$A$2:$B$59,2,0),0)</f>
        <v>0</v>
      </c>
      <c r="S56" s="91">
        <f>IFERROR(VLOOKUP(IF(VLOOKUP($A56,'AR factored'!$A$28:$Z$59,S$1,0)=0,0,RANK(VLOOKUP($A56,'AR factored'!$A$28:$Z$59,S$1,0),'AR factored'!S$28:S$59,1)),lookup!$A$2:$B$59,2,0),0)</f>
        <v>0</v>
      </c>
      <c r="T56" s="190">
        <f>IFERROR(VLOOKUP(IF(VLOOKUP($A56,'AR factored'!$A$28:$Z$59,T$1,0)=0,0,RANK(VLOOKUP($A56,'AR factored'!$A$28:$Z$59,T$1,0),'AR factored'!T$28:T$59,1)),lookup!$A$2:$B$59,2,0),0)</f>
        <v>0</v>
      </c>
      <c r="U56" s="197">
        <f>IFERROR(VLOOKUP(IF(VLOOKUP($A56,'AR factored'!$A$28:$Z$59,U$1,0)=0,0,RANK(VLOOKUP($A56,'AR factored'!$A$28:$Z$59,U$1,0),'AR factored'!U$28:U$59,1)),lookup!$A$2:$B$59,2,0),0)</f>
        <v>0</v>
      </c>
      <c r="V56" s="92">
        <f>IFERROR(VLOOKUP(IF(VLOOKUP($A56,'AR factored'!$A$28:$Z$59,V$1,0)=0,0,RANK(VLOOKUP($A56,'AR factored'!$A$28:$Z$59,V$1,0),'AR factored'!V$28:V$59,1)),lookup!$A$2:$B$59,2,0),0)</f>
        <v>0</v>
      </c>
      <c r="W56" s="92">
        <f>IFERROR(VLOOKUP(IF(VLOOKUP($A56,'AR factored'!$A$28:$Z$59,W$1,0)=0,0,RANK(VLOOKUP($A56,'AR factored'!$A$28:$Z$59,W$1,0),'AR factored'!W$28:W$59,1)),lookup!$A$2:$B$59,2,0),0)</f>
        <v>0</v>
      </c>
      <c r="X56" s="92">
        <f>IFERROR(VLOOKUP(IF(VLOOKUP($A56,'AR factored'!$A$28:$Z$59,X$1,0)=0,0,RANK(VLOOKUP($A56,'AR factored'!$A$28:$Z$59,X$1,0),'AR factored'!X$28:X$59,1)),lookup!$A$2:$B$59,2,0),0)</f>
        <v>0</v>
      </c>
      <c r="Y56" s="92">
        <f>IFERROR(VLOOKUP(IF(VLOOKUP($A56,'AR factored'!$A$28:$Z$59,Y$1,0)=0,0,RANK(VLOOKUP($A56,'AR factored'!$A$28:$Z$59,Y$1,0),'AR factored'!Y$28:Y$59,1)),lookup!$A$2:$B$59,2,0),0)</f>
        <v>0</v>
      </c>
      <c r="Z56" s="198">
        <f>IFERROR(VLOOKUP(IF(VLOOKUP($A56,'AR factored'!$A$28:$Z$59,Z$1,0)=0,0,RANK(VLOOKUP($A56,'AR factored'!$A$28:$Z$59,Z$1,0),'AR factored'!Z$28:Z$59,1)),lookup!$A$2:$B$59,2,0),0)</f>
        <v>0</v>
      </c>
      <c r="AA56" s="137">
        <f t="shared" si="21"/>
        <v>0</v>
      </c>
      <c r="AB56" s="65">
        <f t="shared" si="22"/>
        <v>0</v>
      </c>
      <c r="AC56" s="48" t="str">
        <f t="shared" si="23"/>
        <v/>
      </c>
      <c r="AD56" s="130">
        <f t="shared" ca="1" si="17"/>
        <v>16</v>
      </c>
    </row>
    <row r="57" spans="1:31" ht="15" x14ac:dyDescent="0.2">
      <c r="A57" s="47" t="str">
        <f t="shared" si="12"/>
        <v>ChristopherWear</v>
      </c>
      <c r="B57" s="42" t="s">
        <v>109</v>
      </c>
      <c r="C57" s="42" t="s">
        <v>110</v>
      </c>
      <c r="D57" s="74">
        <f>VLOOKUP(A57,'DB1'!$A:$D,4,0)</f>
        <v>26414</v>
      </c>
      <c r="E57" s="75">
        <f t="shared" ca="1" si="13"/>
        <v>40</v>
      </c>
      <c r="F57" s="90">
        <f>IFERROR(VLOOKUP(IF(VLOOKUP($A57,'AR factored'!$A$28:$Z$59,F$1,0)=0,0,RANK(VLOOKUP($A57,'AR factored'!$A$28:$Z$59,F$1,0),'AR factored'!F$28:F$59,1)),lookup!$A$2:$B$59,2,0),0)</f>
        <v>0</v>
      </c>
      <c r="G57" s="90">
        <f>IFERROR(VLOOKUP(IF(VLOOKUP($A57,'AR factored'!$A$28:$Z$59,G$1,0)=0,0,RANK(VLOOKUP($A57,'AR factored'!$A$28:$Z$59,G$1,0),'AR factored'!G$28:G$59,1)),lookup!$A$2:$B$59,2,0),0)</f>
        <v>0</v>
      </c>
      <c r="H57" s="90">
        <f>IFERROR(VLOOKUP(IF(VLOOKUP($A57,'AR factored'!$A$28:$Z$59,H$1,0)=0,0,RANK(VLOOKUP($A57,'AR factored'!$A$28:$Z$59,H$1,0),'AR factored'!H$28:H$59,1)),lookup!$A$2:$B$59,2,0),0)</f>
        <v>0</v>
      </c>
      <c r="I57" s="90">
        <f>IFERROR(VLOOKUP(IF(VLOOKUP($A57,'AR factored'!$A$28:$Z$59,I$1,0)=0,0,RANK(VLOOKUP($A57,'AR factored'!$A$28:$Z$59,I$1,0),'AR factored'!I$28:I$59,1)),lookup!$A$2:$B$59,2,0),0)</f>
        <v>0</v>
      </c>
      <c r="J57" s="90">
        <f ca="1">IFERROR(VLOOKUP(IF(VLOOKUP($A57,'AR factored'!$A$28:$Z$59,J$1,0)=0,0,RANK(VLOOKUP($A57,'AR factored'!$A$28:$Z$59,J$1,0),'AR factored'!J$28:J$59,1)),lookup!$A$2:$B$59,2,0),0)</f>
        <v>97</v>
      </c>
      <c r="K57" s="90">
        <f>IFERROR(VLOOKUP(IF(VLOOKUP($A57,'AR factored'!$A$28:$Z$59,K$1,0)=0,0,RANK(VLOOKUP($A57,'AR factored'!$A$28:$Z$59,K$1,0),'AR factored'!K$28:K$59,1)),lookup!$A$2:$B$59,2,0),0)</f>
        <v>0</v>
      </c>
      <c r="L57" s="90">
        <f ca="1">IFERROR(VLOOKUP(IF(VLOOKUP($A57,'AR factored'!$A$28:$Z$59,L$1,0)=0,0,RANK(VLOOKUP($A57,'AR factored'!$A$28:$Z$59,L$1,0),'AR factored'!L$28:L$59,1)),lookup!$A$2:$B$59,2,0),0)</f>
        <v>97</v>
      </c>
      <c r="M57" s="140">
        <f ca="1">IFERROR(VLOOKUP(IF(VLOOKUP($A57,'AR factored'!$A$28:$Z$59,M$1,0)=0,0,RANK(VLOOKUP($A57,'AR factored'!$A$28:$Z$59,M$1,0),'AR factored'!M$28:M$59,1)),lookup!$A$2:$B$59,2,0),0)</f>
        <v>97</v>
      </c>
      <c r="N57" s="189">
        <f>IFERROR(VLOOKUP(IF(VLOOKUP($A57,'AR factored'!$A$28:$Z$59,N$1,0)=0,0,RANK(VLOOKUP($A57,'AR factored'!$A$28:$Z$59,N$1,0),'AR factored'!N$28:N$59,1)),lookup!$A$2:$B$59,2,0),0)</f>
        <v>0</v>
      </c>
      <c r="O57" s="91">
        <f>IFERROR(VLOOKUP(IF(VLOOKUP($A57,'AR factored'!$A$28:$Z$59,O$1,0)=0,0,RANK(VLOOKUP($A57,'AR factored'!$A$28:$Z$59,O$1,0),'AR factored'!O$28:O$59,1)),lookup!$A$2:$B$59,2,0),0)</f>
        <v>0</v>
      </c>
      <c r="P57" s="91">
        <f>IFERROR(VLOOKUP(IF(VLOOKUP($A57,'AR factored'!$A$28:$Z$59,P$1,0)=0,0,RANK(VLOOKUP($A57,'AR factored'!$A$28:$Z$59,P$1,0),'AR factored'!P$28:P$59,1)),lookup!$A$2:$B$59,2,0),0)</f>
        <v>0</v>
      </c>
      <c r="Q57" s="91">
        <f>IFERROR(VLOOKUP(IF(VLOOKUP($A57,'AR factored'!$A$28:$Z$59,Q$1,0)=0,0,RANK(VLOOKUP($A57,'AR factored'!$A$28:$Z$59,Q$1,0),'AR factored'!Q$28:Q$59,1)),lookup!$A$2:$B$59,2,0),0)</f>
        <v>0</v>
      </c>
      <c r="R57" s="91">
        <f ca="1">IFERROR(VLOOKUP(IF(VLOOKUP($A57,'AR factored'!$A$28:$Z$59,R$1,0)=0,0,RANK(VLOOKUP($A57,'AR factored'!$A$28:$Z$59,R$1,0),'AR factored'!R$28:R$59,1)),lookup!$A$2:$B$59,2,0),0)</f>
        <v>98</v>
      </c>
      <c r="S57" s="91">
        <f ca="1">IFERROR(VLOOKUP(IF(VLOOKUP($A57,'AR factored'!$A$28:$Z$59,S$1,0)=0,0,RANK(VLOOKUP($A57,'AR factored'!$A$28:$Z$59,S$1,0),'AR factored'!S$28:S$59,1)),lookup!$A$2:$B$59,2,0),0)</f>
        <v>97</v>
      </c>
      <c r="T57" s="190">
        <f ca="1">IFERROR(VLOOKUP(IF(VLOOKUP($A57,'AR factored'!$A$28:$Z$59,T$1,0)=0,0,RANK(VLOOKUP($A57,'AR factored'!$A$28:$Z$59,T$1,0),'AR factored'!T$28:T$59,1)),lookup!$A$2:$B$59,2,0),0)</f>
        <v>98</v>
      </c>
      <c r="U57" s="197">
        <f>IFERROR(VLOOKUP(IF(VLOOKUP($A57,'AR factored'!$A$28:$Z$59,U$1,0)=0,0,RANK(VLOOKUP($A57,'AR factored'!$A$28:$Z$59,U$1,0),'AR factored'!U$28:U$59,1)),lookup!$A$2:$B$59,2,0),0)</f>
        <v>0</v>
      </c>
      <c r="V57" s="92">
        <f>IFERROR(VLOOKUP(IF(VLOOKUP($A57,'AR factored'!$A$28:$Z$59,V$1,0)=0,0,RANK(VLOOKUP($A57,'AR factored'!$A$28:$Z$59,V$1,0),'AR factored'!V$28:V$59,1)),lookup!$A$2:$B$59,2,0),0)</f>
        <v>0</v>
      </c>
      <c r="W57" s="92">
        <f>IFERROR(VLOOKUP(IF(VLOOKUP($A57,'AR factored'!$A$28:$Z$59,W$1,0)=0,0,RANK(VLOOKUP($A57,'AR factored'!$A$28:$Z$59,W$1,0),'AR factored'!W$28:W$59,1)),lookup!$A$2:$B$59,2,0),0)</f>
        <v>0</v>
      </c>
      <c r="X57" s="92">
        <f>IFERROR(VLOOKUP(IF(VLOOKUP($A57,'AR factored'!$A$28:$Z$59,X$1,0)=0,0,RANK(VLOOKUP($A57,'AR factored'!$A$28:$Z$59,X$1,0),'AR factored'!X$28:X$59,1)),lookup!$A$2:$B$59,2,0),0)</f>
        <v>0</v>
      </c>
      <c r="Y57" s="92">
        <f ca="1">IFERROR(VLOOKUP(IF(VLOOKUP($A57,'AR factored'!$A$28:$Z$59,Y$1,0)=0,0,RANK(VLOOKUP($A57,'AR factored'!$A$28:$Z$59,Y$1,0),'AR factored'!Y$28:Y$59,1)),lookup!$A$2:$B$59,2,0),0)</f>
        <v>97</v>
      </c>
      <c r="Z57" s="198">
        <f>IFERROR(VLOOKUP(IF(VLOOKUP($A57,'AR factored'!$A$28:$Z$59,Z$1,0)=0,0,RANK(VLOOKUP($A57,'AR factored'!$A$28:$Z$59,Z$1,0),'AR factored'!Z$28:Z$59,1)),lookup!$A$2:$B$59,2,0),0)</f>
        <v>0</v>
      </c>
      <c r="AA57" s="137">
        <f t="shared" ca="1" si="21"/>
        <v>584</v>
      </c>
      <c r="AB57" s="65">
        <f t="shared" ca="1" si="22"/>
        <v>7</v>
      </c>
      <c r="AC57" s="48" t="str">
        <f t="shared" ca="1" si="23"/>
        <v>Yes</v>
      </c>
      <c r="AD57" s="130">
        <f t="shared" ca="1" si="17"/>
        <v>7</v>
      </c>
      <c r="AE57" s="14" t="s">
        <v>331</v>
      </c>
    </row>
    <row r="58" spans="1:31" ht="15" x14ac:dyDescent="0.2">
      <c r="A58" s="47" t="str">
        <f t="shared" si="12"/>
        <v>JamesWelsh</v>
      </c>
      <c r="B58" s="42" t="s">
        <v>317</v>
      </c>
      <c r="C58" s="42" t="s">
        <v>24</v>
      </c>
      <c r="D58" s="74">
        <f>VLOOKUP(A58,'DB1'!$A:$D,4,0)</f>
        <v>22679</v>
      </c>
      <c r="E58" s="75">
        <f t="shared" ca="1" si="13"/>
        <v>50</v>
      </c>
      <c r="F58" s="90">
        <f>IFERROR(VLOOKUP(IF(VLOOKUP($A58,'AR factored'!$A$28:$Z$59,F$1,0)=0,0,RANK(VLOOKUP($A58,'AR factored'!$A$28:$Z$59,F$1,0),'AR factored'!F$28:F$59,1)),lookup!$A$2:$B$59,2,0),0)</f>
        <v>0</v>
      </c>
      <c r="G58" s="90">
        <f>IFERROR(VLOOKUP(IF(VLOOKUP($A58,'AR factored'!$A$28:$Z$59,G$1,0)=0,0,RANK(VLOOKUP($A58,'AR factored'!$A$28:$Z$59,G$1,0),'AR factored'!G$28:G$59,1)),lookup!$A$2:$B$59,2,0),0)</f>
        <v>0</v>
      </c>
      <c r="H58" s="90">
        <f>IFERROR(VLOOKUP(IF(VLOOKUP($A58,'AR factored'!$A$28:$Z$59,H$1,0)=0,0,RANK(VLOOKUP($A58,'AR factored'!$A$28:$Z$59,H$1,0),'AR factored'!H$28:H$59,1)),lookup!$A$2:$B$59,2,0),0)</f>
        <v>0</v>
      </c>
      <c r="I58" s="90">
        <f>IFERROR(VLOOKUP(IF(VLOOKUP($A58,'AR factored'!$A$28:$Z$59,I$1,0)=0,0,RANK(VLOOKUP($A58,'AR factored'!$A$28:$Z$59,I$1,0),'AR factored'!I$28:I$59,1)),lookup!$A$2:$B$59,2,0),0)</f>
        <v>0</v>
      </c>
      <c r="J58" s="90">
        <f>IFERROR(VLOOKUP(IF(VLOOKUP($A58,'AR factored'!$A$28:$Z$59,J$1,0)=0,0,RANK(VLOOKUP($A58,'AR factored'!$A$28:$Z$59,J$1,0),'AR factored'!J$28:J$59,1)),lookup!$A$2:$B$59,2,0),0)</f>
        <v>0</v>
      </c>
      <c r="K58" s="90">
        <f>IFERROR(VLOOKUP(IF(VLOOKUP($A58,'AR factored'!$A$28:$Z$59,K$1,0)=0,0,RANK(VLOOKUP($A58,'AR factored'!$A$28:$Z$59,K$1,0),'AR factored'!K$28:K$59,1)),lookup!$A$2:$B$59,2,0),0)</f>
        <v>0</v>
      </c>
      <c r="L58" s="90">
        <f>IFERROR(VLOOKUP(IF(VLOOKUP($A58,'AR factored'!$A$28:$Z$59,L$1,0)=0,0,RANK(VLOOKUP($A58,'AR factored'!$A$28:$Z$59,L$1,0),'AR factored'!L$28:L$59,1)),lookup!$A$2:$B$59,2,0),0)</f>
        <v>0</v>
      </c>
      <c r="M58" s="140">
        <f>IFERROR(VLOOKUP(IF(VLOOKUP($A58,'AR factored'!$A$28:$Z$59,M$1,0)=0,0,RANK(VLOOKUP($A58,'AR factored'!$A$28:$Z$59,M$1,0),'AR factored'!M$28:M$59,1)),lookup!$A$2:$B$59,2,0),0)</f>
        <v>0</v>
      </c>
      <c r="N58" s="189">
        <f>IFERROR(VLOOKUP(IF(VLOOKUP($A58,'AR factored'!$A$28:$Z$59,N$1,0)=0,0,RANK(VLOOKUP($A58,'AR factored'!$A$28:$Z$59,N$1,0),'AR factored'!N$28:N$59,1)),lookup!$A$2:$B$59,2,0),0)</f>
        <v>0</v>
      </c>
      <c r="O58" s="91">
        <f>IFERROR(VLOOKUP(IF(VLOOKUP($A58,'AR factored'!$A$28:$Z$59,O$1,0)=0,0,RANK(VLOOKUP($A58,'AR factored'!$A$28:$Z$59,O$1,0),'AR factored'!O$28:O$59,1)),lookup!$A$2:$B$59,2,0),0)</f>
        <v>0</v>
      </c>
      <c r="P58" s="91">
        <f>IFERROR(VLOOKUP(IF(VLOOKUP($A58,'AR factored'!$A$28:$Z$59,P$1,0)=0,0,RANK(VLOOKUP($A58,'AR factored'!$A$28:$Z$59,P$1,0),'AR factored'!P$28:P$59,1)),lookup!$A$2:$B$59,2,0),0)</f>
        <v>0</v>
      </c>
      <c r="Q58" s="91">
        <f>IFERROR(VLOOKUP(IF(VLOOKUP($A58,'AR factored'!$A$28:$Z$59,Q$1,0)=0,0,RANK(VLOOKUP($A58,'AR factored'!$A$28:$Z$59,Q$1,0),'AR factored'!Q$28:Q$59,1)),lookup!$A$2:$B$59,2,0),0)</f>
        <v>0</v>
      </c>
      <c r="R58" s="91">
        <f>IFERROR(VLOOKUP(IF(VLOOKUP($A58,'AR factored'!$A$28:$Z$59,R$1,0)=0,0,RANK(VLOOKUP($A58,'AR factored'!$A$28:$Z$59,R$1,0),'AR factored'!R$28:R$59,1)),lookup!$A$2:$B$59,2,0),0)</f>
        <v>0</v>
      </c>
      <c r="S58" s="91">
        <f>IFERROR(VLOOKUP(IF(VLOOKUP($A58,'AR factored'!$A$28:$Z$59,S$1,0)=0,0,RANK(VLOOKUP($A58,'AR factored'!$A$28:$Z$59,S$1,0),'AR factored'!S$28:S$59,1)),lookup!$A$2:$B$59,2,0),0)</f>
        <v>0</v>
      </c>
      <c r="T58" s="190">
        <f>IFERROR(VLOOKUP(IF(VLOOKUP($A58,'AR factored'!$A$28:$Z$59,T$1,0)=0,0,RANK(VLOOKUP($A58,'AR factored'!$A$28:$Z$59,T$1,0),'AR factored'!T$28:T$59,1)),lookup!$A$2:$B$59,2,0),0)</f>
        <v>0</v>
      </c>
      <c r="U58" s="197">
        <f>IFERROR(VLOOKUP(IF(VLOOKUP($A58,'AR factored'!$A$28:$Z$59,U$1,0)=0,0,RANK(VLOOKUP($A58,'AR factored'!$A$28:$Z$59,U$1,0),'AR factored'!U$28:U$59,1)),lookup!$A$2:$B$59,2,0),0)</f>
        <v>0</v>
      </c>
      <c r="V58" s="92">
        <f>IFERROR(VLOOKUP(IF(VLOOKUP($A58,'AR factored'!$A$28:$Z$59,V$1,0)=0,0,RANK(VLOOKUP($A58,'AR factored'!$A$28:$Z$59,V$1,0),'AR factored'!V$28:V$59,1)),lookup!$A$2:$B$59,2,0),0)</f>
        <v>0</v>
      </c>
      <c r="W58" s="92">
        <f>IFERROR(VLOOKUP(IF(VLOOKUP($A58,'AR factored'!$A$28:$Z$59,W$1,0)=0,0,RANK(VLOOKUP($A58,'AR factored'!$A$28:$Z$59,W$1,0),'AR factored'!W$28:W$59,1)),lookup!$A$2:$B$59,2,0),0)</f>
        <v>0</v>
      </c>
      <c r="X58" s="92">
        <f>IFERROR(VLOOKUP(IF(VLOOKUP($A58,'AR factored'!$A$28:$Z$59,X$1,0)=0,0,RANK(VLOOKUP($A58,'AR factored'!$A$28:$Z$59,X$1,0),'AR factored'!X$28:X$59,1)),lookup!$A$2:$B$59,2,0),0)</f>
        <v>0</v>
      </c>
      <c r="Y58" s="92">
        <f>IFERROR(VLOOKUP(IF(VLOOKUP($A58,'AR factored'!$A$28:$Z$59,Y$1,0)=0,0,RANK(VLOOKUP($A58,'AR factored'!$A$28:$Z$59,Y$1,0),'AR factored'!Y$28:Y$59,1)),lookup!$A$2:$B$59,2,0),0)</f>
        <v>0</v>
      </c>
      <c r="Z58" s="198">
        <f>IFERROR(VLOOKUP(IF(VLOOKUP($A58,'AR factored'!$A$28:$Z$59,Z$1,0)=0,0,RANK(VLOOKUP($A58,'AR factored'!$A$28:$Z$59,Z$1,0),'AR factored'!Z$28:Z$59,1)),lookup!$A$2:$B$59,2,0),0)</f>
        <v>0</v>
      </c>
      <c r="AA58" s="137">
        <f t="shared" si="21"/>
        <v>0</v>
      </c>
      <c r="AB58" s="65">
        <f t="shared" si="22"/>
        <v>0</v>
      </c>
      <c r="AC58" s="48" t="str">
        <f t="shared" si="23"/>
        <v/>
      </c>
      <c r="AD58" s="130">
        <f t="shared" ca="1" si="17"/>
        <v>16</v>
      </c>
    </row>
    <row r="59" spans="1:31" ht="15.75" thickBot="1" x14ac:dyDescent="0.25">
      <c r="A59" s="131" t="str">
        <f t="shared" si="12"/>
        <v>RobertWynne</v>
      </c>
      <c r="B59" s="132" t="s">
        <v>106</v>
      </c>
      <c r="C59" s="132" t="s">
        <v>137</v>
      </c>
      <c r="D59" s="133">
        <f>VLOOKUP(A59,'DB1'!$A:$D,4,0)</f>
        <v>22684</v>
      </c>
      <c r="E59" s="138">
        <f t="shared" ca="1" si="13"/>
        <v>50</v>
      </c>
      <c r="F59" s="144">
        <f>IFERROR(VLOOKUP(IF(VLOOKUP($A59,'AR factored'!$A$28:$Z$59,F$1,0)=0,0,RANK(VLOOKUP($A59,'AR factored'!$A$28:$Z$59,F$1,0),'AR factored'!F$28:F$59,1)),lookup!$A$2:$B$59,2,0),0)</f>
        <v>0</v>
      </c>
      <c r="G59" s="144">
        <f>IFERROR(VLOOKUP(IF(VLOOKUP($A59,'AR factored'!$A$28:$Z$59,G$1,0)=0,0,RANK(VLOOKUP($A59,'AR factored'!$A$28:$Z$59,G$1,0),'AR factored'!G$28:G$59,1)),lookup!$A$2:$B$59,2,0),0)</f>
        <v>0</v>
      </c>
      <c r="H59" s="144">
        <f>IFERROR(VLOOKUP(IF(VLOOKUP($A59,'AR factored'!$A$28:$Z$59,H$1,0)=0,0,RANK(VLOOKUP($A59,'AR factored'!$A$28:$Z$59,H$1,0),'AR factored'!H$28:H$59,1)),lookup!$A$2:$B$59,2,0),0)</f>
        <v>0</v>
      </c>
      <c r="I59" s="144">
        <f>IFERROR(VLOOKUP(IF(VLOOKUP($A59,'AR factored'!$A$28:$Z$59,I$1,0)=0,0,RANK(VLOOKUP($A59,'AR factored'!$A$28:$Z$59,I$1,0),'AR factored'!I$28:I$59,1)),lookup!$A$2:$B$59,2,0),0)</f>
        <v>0</v>
      </c>
      <c r="J59" s="144">
        <f>IFERROR(VLOOKUP(IF(VLOOKUP($A59,'AR factored'!$A$28:$Z$59,J$1,0)=0,0,RANK(VLOOKUP($A59,'AR factored'!$A$28:$Z$59,J$1,0),'AR factored'!J$28:J$59,1)),lookup!$A$2:$B$59,2,0),0)</f>
        <v>0</v>
      </c>
      <c r="K59" s="144">
        <f>IFERROR(VLOOKUP(IF(VLOOKUP($A59,'AR factored'!$A$28:$Z$59,K$1,0)=0,0,RANK(VLOOKUP($A59,'AR factored'!$A$28:$Z$59,K$1,0),'AR factored'!K$28:K$59,1)),lookup!$A$2:$B$59,2,0),0)</f>
        <v>0</v>
      </c>
      <c r="L59" s="144">
        <f>IFERROR(VLOOKUP(IF(VLOOKUP($A59,'AR factored'!$A$28:$Z$59,L$1,0)=0,0,RANK(VLOOKUP($A59,'AR factored'!$A$28:$Z$59,L$1,0),'AR factored'!L$28:L$59,1)),lookup!$A$2:$B$59,2,0),0)</f>
        <v>0</v>
      </c>
      <c r="M59" s="145">
        <f>IFERROR(VLOOKUP(IF(VLOOKUP($A59,'AR factored'!$A$28:$Z$59,M$1,0)=0,0,RANK(VLOOKUP($A59,'AR factored'!$A$28:$Z$59,M$1,0),'AR factored'!M$28:M$59,1)),lookup!$A$2:$B$59,2,0),0)</f>
        <v>0</v>
      </c>
      <c r="N59" s="191">
        <f>IFERROR(VLOOKUP(IF(VLOOKUP($A59,'AR factored'!$A$28:$Z$59,N$1,0)=0,0,RANK(VLOOKUP($A59,'AR factored'!$A$28:$Z$59,N$1,0),'AR factored'!N$28:N$59,1)),lookup!$A$2:$B$59,2,0),0)</f>
        <v>0</v>
      </c>
      <c r="O59" s="192">
        <f>IFERROR(VLOOKUP(IF(VLOOKUP($A59,'AR factored'!$A$28:$Z$59,O$1,0)=0,0,RANK(VLOOKUP($A59,'AR factored'!$A$28:$Z$59,O$1,0),'AR factored'!O$28:O$59,1)),lookup!$A$2:$B$59,2,0),0)</f>
        <v>0</v>
      </c>
      <c r="P59" s="192">
        <f>IFERROR(VLOOKUP(IF(VLOOKUP($A59,'AR factored'!$A$28:$Z$59,P$1,0)=0,0,RANK(VLOOKUP($A59,'AR factored'!$A$28:$Z$59,P$1,0),'AR factored'!P$28:P$59,1)),lookup!$A$2:$B$59,2,0),0)</f>
        <v>0</v>
      </c>
      <c r="Q59" s="192">
        <f>IFERROR(VLOOKUP(IF(VLOOKUP($A59,'AR factored'!$A$28:$Z$59,Q$1,0)=0,0,RANK(VLOOKUP($A59,'AR factored'!$A$28:$Z$59,Q$1,0),'AR factored'!Q$28:Q$59,1)),lookup!$A$2:$B$59,2,0),0)</f>
        <v>0</v>
      </c>
      <c r="R59" s="192">
        <f>IFERROR(VLOOKUP(IF(VLOOKUP($A59,'AR factored'!$A$28:$Z$59,R$1,0)=0,0,RANK(VLOOKUP($A59,'AR factored'!$A$28:$Z$59,R$1,0),'AR factored'!R$28:R$59,1)),lookup!$A$2:$B$59,2,0),0)</f>
        <v>0</v>
      </c>
      <c r="S59" s="192">
        <f>IFERROR(VLOOKUP(IF(VLOOKUP($A59,'AR factored'!$A$28:$Z$59,S$1,0)=0,0,RANK(VLOOKUP($A59,'AR factored'!$A$28:$Z$59,S$1,0),'AR factored'!S$28:S$59,1)),lookup!$A$2:$B$59,2,0),0)</f>
        <v>0</v>
      </c>
      <c r="T59" s="193">
        <f>IFERROR(VLOOKUP(IF(VLOOKUP($A59,'AR factored'!$A$28:$Z$59,T$1,0)=0,0,RANK(VLOOKUP($A59,'AR factored'!$A$28:$Z$59,T$1,0),'AR factored'!T$28:T$59,1)),lookup!$A$2:$B$59,2,0),0)</f>
        <v>0</v>
      </c>
      <c r="U59" s="199">
        <f>IFERROR(VLOOKUP(IF(VLOOKUP($A59,'AR factored'!$A$28:$Z$59,U$1,0)=0,0,RANK(VLOOKUP($A59,'AR factored'!$A$28:$Z$59,U$1,0),'AR factored'!U$28:U$59,1)),lookup!$A$2:$B$59,2,0),0)</f>
        <v>0</v>
      </c>
      <c r="V59" s="200">
        <f>IFERROR(VLOOKUP(IF(VLOOKUP($A59,'AR factored'!$A$28:$Z$59,V$1,0)=0,0,RANK(VLOOKUP($A59,'AR factored'!$A$28:$Z$59,V$1,0),'AR factored'!V$28:V$59,1)),lookup!$A$2:$B$59,2,0),0)</f>
        <v>0</v>
      </c>
      <c r="W59" s="200">
        <f>IFERROR(VLOOKUP(IF(VLOOKUP($A59,'AR factored'!$A$28:$Z$59,W$1,0)=0,0,RANK(VLOOKUP($A59,'AR factored'!$A$28:$Z$59,W$1,0),'AR factored'!W$28:W$59,1)),lookup!$A$2:$B$59,2,0),0)</f>
        <v>0</v>
      </c>
      <c r="X59" s="200">
        <f>IFERROR(VLOOKUP(IF(VLOOKUP($A59,'AR factored'!$A$28:$Z$59,X$1,0)=0,0,RANK(VLOOKUP($A59,'AR factored'!$A$28:$Z$59,X$1,0),'AR factored'!X$28:X$59,1)),lookup!$A$2:$B$59,2,0),0)</f>
        <v>0</v>
      </c>
      <c r="Y59" s="200">
        <f>IFERROR(VLOOKUP(IF(VLOOKUP($A59,'AR factored'!$A$28:$Z$59,Y$1,0)=0,0,RANK(VLOOKUP($A59,'AR factored'!$A$28:$Z$59,Y$1,0),'AR factored'!Y$28:Y$59,1)),lookup!$A$2:$B$59,2,0),0)</f>
        <v>0</v>
      </c>
      <c r="Z59" s="201">
        <f>IFERROR(VLOOKUP(IF(VLOOKUP($A59,'AR factored'!$A$28:$Z$59,Z$1,0)=0,0,RANK(VLOOKUP($A59,'AR factored'!$A$28:$Z$59,Z$1,0),'AR factored'!Z$28:Z$59,1)),lookup!$A$2:$B$59,2,0),0)</f>
        <v>0</v>
      </c>
      <c r="AA59" s="139">
        <f t="shared" si="21"/>
        <v>0</v>
      </c>
      <c r="AB59" s="134">
        <f t="shared" si="22"/>
        <v>0</v>
      </c>
      <c r="AC59" s="135" t="str">
        <f t="shared" si="23"/>
        <v/>
      </c>
      <c r="AD59" s="136">
        <f t="shared" ca="1" si="17"/>
        <v>16</v>
      </c>
    </row>
  </sheetData>
  <mergeCells count="13">
    <mergeCell ref="B2:AD2"/>
    <mergeCell ref="B3:C3"/>
    <mergeCell ref="B4:C4"/>
    <mergeCell ref="B5:C5"/>
    <mergeCell ref="B27:AD27"/>
    <mergeCell ref="F3:M3"/>
    <mergeCell ref="N3:T3"/>
    <mergeCell ref="U3:Z3"/>
    <mergeCell ref="AA3:AA5"/>
    <mergeCell ref="AB3:AB5"/>
    <mergeCell ref="AC3:AC5"/>
    <mergeCell ref="AD3:AD5"/>
    <mergeCell ref="B7:AD7"/>
  </mergeCells>
  <conditionalFormatting sqref="AA8:AA26 AA29:AA59">
    <cfRule type="cellIs" dxfId="23" priority="10" operator="equal">
      <formula>1</formula>
    </cfRule>
    <cfRule type="cellIs" dxfId="22" priority="11" operator="equal">
      <formula>2</formula>
    </cfRule>
    <cfRule type="cellIs" dxfId="21" priority="12" operator="equal">
      <formula>3</formula>
    </cfRule>
  </conditionalFormatting>
  <conditionalFormatting sqref="AD8:AD26">
    <cfRule type="cellIs" dxfId="20" priority="7" stopIfTrue="1" operator="equal">
      <formula>1</formula>
    </cfRule>
    <cfRule type="cellIs" dxfId="19" priority="8" stopIfTrue="1" operator="equal">
      <formula>2</formula>
    </cfRule>
    <cfRule type="cellIs" dxfId="18" priority="9" stopIfTrue="1" operator="equal">
      <formula>3</formula>
    </cfRule>
  </conditionalFormatting>
  <conditionalFormatting sqref="AA28">
    <cfRule type="cellIs" dxfId="17" priority="4" operator="equal">
      <formula>1</formula>
    </cfRule>
    <cfRule type="cellIs" dxfId="16" priority="5" operator="equal">
      <formula>2</formula>
    </cfRule>
    <cfRule type="cellIs" dxfId="15" priority="6" operator="equal">
      <formula>3</formula>
    </cfRule>
  </conditionalFormatting>
  <conditionalFormatting sqref="AD28:AD59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hyperlinks>
    <hyperlink ref="N4" r:id="rId1"/>
    <hyperlink ref="U4" r:id="rId2"/>
    <hyperlink ref="V4" r:id="rId3"/>
    <hyperlink ref="W4" r:id="rId4" display="Coniston"/>
    <hyperlink ref="H4" r:id="rId5"/>
    <hyperlink ref="I4" r:id="rId6"/>
    <hyperlink ref="J4" r:id="rId7"/>
    <hyperlink ref="K4" r:id="rId8"/>
    <hyperlink ref="L4" r:id="rId9"/>
    <hyperlink ref="M4" r:id="rId10"/>
    <hyperlink ref="R4" r:id="rId11"/>
    <hyperlink ref="F4" r:id="rId12"/>
    <hyperlink ref="G4" r:id="rId13"/>
    <hyperlink ref="P4" r:id="rId14"/>
    <hyperlink ref="X4" r:id="rId15"/>
    <hyperlink ref="Y4" r:id="rId16"/>
    <hyperlink ref="T4" r:id="rId17"/>
    <hyperlink ref="S4" r:id="rId18"/>
  </hyperlinks>
  <printOptions horizontalCentered="1" verticalCentered="1"/>
  <pageMargins left="0.55118110236220474" right="0.39370078740157483" top="0.59055118110236227" bottom="0.51181102362204722" header="0.23622047244094491" footer="0.51181102362204722"/>
  <pageSetup paperSize="9" scale="44" orientation="landscape" r:id="rId19"/>
  <headerFooter alignWithMargins="0">
    <oddHeader>&amp;L&amp;A&amp;C&amp;"Arial,Bold Italic"&amp;18CUMBERLAND A.C.&amp;R&amp;"Arial,Bold"&amp;12&amp;D</oddHeader>
  </headerFooter>
  <drawing r:id="rId20"/>
  <legacyDrawing r:id="rId2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showGridLines="0" showZeros="0" tabSelected="1" view="pageBreakPreview" topLeftCell="B2" zoomScale="70" zoomScaleNormal="70" zoomScaleSheetLayoutView="70" zoomScalePageLayoutView="20" workbookViewId="0">
      <selection activeCell="K4" sqref="K4"/>
    </sheetView>
  </sheetViews>
  <sheetFormatPr defaultRowHeight="12.75" outlineLevelRow="1" outlineLevelCol="1" x14ac:dyDescent="0.2"/>
  <cols>
    <col min="1" max="1" width="18.28515625" hidden="1" customWidth="1" outlineLevel="1"/>
    <col min="2" max="2" width="19.140625" customWidth="1" collapsed="1"/>
    <col min="3" max="3" width="24.42578125" customWidth="1"/>
    <col min="4" max="4" width="12.7109375" hidden="1" customWidth="1" outlineLevel="1"/>
    <col min="5" max="5" width="7.5703125" customWidth="1" collapsed="1"/>
    <col min="6" max="6" width="11.7109375" bestFit="1" customWidth="1"/>
    <col min="7" max="8" width="10.7109375" bestFit="1" customWidth="1"/>
    <col min="9" max="13" width="10" bestFit="1" customWidth="1"/>
    <col min="14" max="16" width="10.28515625" bestFit="1" customWidth="1"/>
    <col min="17" max="17" width="10.140625" bestFit="1" customWidth="1"/>
    <col min="18" max="20" width="10" bestFit="1" customWidth="1"/>
    <col min="21" max="23" width="10.28515625" bestFit="1" customWidth="1"/>
    <col min="24" max="26" width="10.140625" bestFit="1" customWidth="1"/>
    <col min="27" max="27" width="10.85546875" bestFit="1" customWidth="1"/>
    <col min="28" max="28" width="5.7109375" customWidth="1"/>
    <col min="29" max="29" width="6.42578125" customWidth="1"/>
    <col min="30" max="30" width="10.85546875" bestFit="1" customWidth="1"/>
  </cols>
  <sheetData>
    <row r="1" spans="1:37" ht="13.5" hidden="1" customHeight="1" outlineLevel="1" thickBot="1" x14ac:dyDescent="0.25"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</row>
    <row r="2" spans="1:37" ht="34.5" customHeight="1" collapsed="1" thickTop="1" thickBot="1" x14ac:dyDescent="0.25">
      <c r="A2" s="173"/>
      <c r="B2" s="301" t="s">
        <v>307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</row>
    <row r="3" spans="1:37" ht="21" customHeight="1" thickBot="1" x14ac:dyDescent="0.25">
      <c r="A3" s="173"/>
      <c r="B3" s="318"/>
      <c r="C3" s="294"/>
      <c r="D3" s="70"/>
      <c r="E3" s="71"/>
      <c r="F3" s="268" t="s">
        <v>2</v>
      </c>
      <c r="G3" s="269"/>
      <c r="H3" s="269"/>
      <c r="I3" s="269"/>
      <c r="J3" s="269"/>
      <c r="K3" s="269"/>
      <c r="L3" s="269"/>
      <c r="M3" s="269"/>
      <c r="N3" s="304" t="s">
        <v>3</v>
      </c>
      <c r="O3" s="304"/>
      <c r="P3" s="304"/>
      <c r="Q3" s="304"/>
      <c r="R3" s="304"/>
      <c r="S3" s="304"/>
      <c r="T3" s="304"/>
      <c r="U3" s="305" t="s">
        <v>4</v>
      </c>
      <c r="V3" s="305"/>
      <c r="W3" s="305"/>
      <c r="X3" s="305"/>
      <c r="Y3" s="305"/>
      <c r="Z3" s="305"/>
      <c r="AA3" s="306" t="s">
        <v>7</v>
      </c>
      <c r="AB3" s="309" t="s">
        <v>1</v>
      </c>
      <c r="AC3" s="312" t="s">
        <v>9</v>
      </c>
      <c r="AD3" s="315" t="s">
        <v>0</v>
      </c>
    </row>
    <row r="4" spans="1:37" ht="132" customHeight="1" thickBot="1" x14ac:dyDescent="0.25">
      <c r="A4" s="173"/>
      <c r="B4" s="295"/>
      <c r="C4" s="295"/>
      <c r="D4" s="176"/>
      <c r="E4" s="143"/>
      <c r="F4" s="93" t="s">
        <v>77</v>
      </c>
      <c r="G4" s="79" t="s">
        <v>5</v>
      </c>
      <c r="H4" s="79" t="s">
        <v>86</v>
      </c>
      <c r="I4" s="79" t="s">
        <v>78</v>
      </c>
      <c r="J4" s="79" t="s">
        <v>79</v>
      </c>
      <c r="K4" s="79" t="s">
        <v>12</v>
      </c>
      <c r="L4" s="79" t="s">
        <v>80</v>
      </c>
      <c r="M4" s="79" t="s">
        <v>50</v>
      </c>
      <c r="N4" s="94" t="s">
        <v>6</v>
      </c>
      <c r="O4" s="95" t="s">
        <v>81</v>
      </c>
      <c r="P4" s="81" t="s">
        <v>34</v>
      </c>
      <c r="Q4" s="81" t="s">
        <v>82</v>
      </c>
      <c r="R4" s="81" t="s">
        <v>13</v>
      </c>
      <c r="S4" s="81" t="s">
        <v>10</v>
      </c>
      <c r="T4" s="96" t="s">
        <v>8</v>
      </c>
      <c r="U4" s="84" t="s">
        <v>11</v>
      </c>
      <c r="V4" s="85" t="s">
        <v>51</v>
      </c>
      <c r="W4" s="85" t="s">
        <v>308</v>
      </c>
      <c r="X4" s="85" t="s">
        <v>52</v>
      </c>
      <c r="Y4" s="85" t="s">
        <v>14</v>
      </c>
      <c r="Z4" s="4" t="s">
        <v>53</v>
      </c>
      <c r="AA4" s="307"/>
      <c r="AB4" s="310"/>
      <c r="AC4" s="313"/>
      <c r="AD4" s="316"/>
      <c r="AE4" s="299"/>
      <c r="AF4" s="299"/>
      <c r="AG4" s="299"/>
      <c r="AK4" s="8"/>
    </row>
    <row r="5" spans="1:37" ht="72.75" customHeight="1" thickBot="1" x14ac:dyDescent="0.25">
      <c r="A5" s="173"/>
      <c r="B5" s="319"/>
      <c r="C5" s="298"/>
      <c r="D5" s="175" t="s">
        <v>143</v>
      </c>
      <c r="E5" s="174" t="s">
        <v>144</v>
      </c>
      <c r="F5" s="18" t="s">
        <v>84</v>
      </c>
      <c r="G5" s="19" t="s">
        <v>88</v>
      </c>
      <c r="H5" s="19" t="s">
        <v>85</v>
      </c>
      <c r="I5" s="19" t="s">
        <v>87</v>
      </c>
      <c r="J5" s="19" t="s">
        <v>89</v>
      </c>
      <c r="K5" s="20" t="s">
        <v>90</v>
      </c>
      <c r="L5" s="20" t="s">
        <v>320</v>
      </c>
      <c r="M5" s="20" t="s">
        <v>91</v>
      </c>
      <c r="N5" s="9" t="s">
        <v>92</v>
      </c>
      <c r="O5" s="185" t="s">
        <v>139</v>
      </c>
      <c r="P5" s="10" t="s">
        <v>93</v>
      </c>
      <c r="Q5" s="10" t="s">
        <v>139</v>
      </c>
      <c r="R5" s="10" t="s">
        <v>94</v>
      </c>
      <c r="S5" s="10" t="s">
        <v>319</v>
      </c>
      <c r="T5" s="11" t="s">
        <v>318</v>
      </c>
      <c r="U5" s="13" t="s">
        <v>95</v>
      </c>
      <c r="V5" s="13" t="s">
        <v>96</v>
      </c>
      <c r="W5" s="12" t="s">
        <v>97</v>
      </c>
      <c r="X5" s="12" t="s">
        <v>98</v>
      </c>
      <c r="Y5" s="12" t="s">
        <v>99</v>
      </c>
      <c r="Z5" s="39" t="s">
        <v>138</v>
      </c>
      <c r="AA5" s="308"/>
      <c r="AB5" s="311"/>
      <c r="AC5" s="314"/>
      <c r="AD5" s="317"/>
      <c r="AE5" s="299"/>
      <c r="AF5" s="299"/>
      <c r="AG5" s="299"/>
    </row>
    <row r="6" spans="1:37" s="89" customFormat="1" ht="16.149999999999999" customHeight="1" outlineLevel="1" thickBot="1" x14ac:dyDescent="0.25">
      <c r="A6" s="173"/>
      <c r="D6" s="162"/>
      <c r="E6" s="162"/>
      <c r="F6" s="179" t="s">
        <v>211</v>
      </c>
      <c r="G6" s="122" t="s">
        <v>209</v>
      </c>
      <c r="H6" s="122" t="s">
        <v>322</v>
      </c>
      <c r="I6" s="122" t="s">
        <v>211</v>
      </c>
      <c r="J6" s="122" t="s">
        <v>201</v>
      </c>
      <c r="K6" s="123" t="s">
        <v>323</v>
      </c>
      <c r="L6" s="122" t="s">
        <v>211</v>
      </c>
      <c r="M6" s="141" t="s">
        <v>211</v>
      </c>
      <c r="N6" s="122" t="s">
        <v>215</v>
      </c>
      <c r="O6" s="122" t="s">
        <v>215</v>
      </c>
      <c r="P6" s="122" t="s">
        <v>215</v>
      </c>
      <c r="Q6" s="122" t="s">
        <v>215</v>
      </c>
      <c r="R6" s="122" t="s">
        <v>215</v>
      </c>
      <c r="S6" s="122" t="s">
        <v>215</v>
      </c>
      <c r="T6" s="141" t="s">
        <v>215</v>
      </c>
      <c r="U6" s="122" t="s">
        <v>218</v>
      </c>
      <c r="V6" s="122" t="s">
        <v>218</v>
      </c>
      <c r="W6" s="122" t="s">
        <v>218</v>
      </c>
      <c r="X6" s="122" t="s">
        <v>218</v>
      </c>
      <c r="Y6" s="122" t="s">
        <v>218</v>
      </c>
      <c r="Z6" s="141" t="s">
        <v>221</v>
      </c>
      <c r="AA6" s="86"/>
      <c r="AB6" s="86"/>
      <c r="AC6" s="87"/>
      <c r="AD6" s="88"/>
      <c r="AE6" s="299"/>
      <c r="AF6" s="299"/>
      <c r="AG6" s="299"/>
    </row>
    <row r="7" spans="1:37" ht="24.75" customHeight="1" thickBot="1" x14ac:dyDescent="0.25">
      <c r="A7" s="173"/>
      <c r="B7" s="302" t="s">
        <v>324</v>
      </c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3"/>
      <c r="AE7" s="299"/>
      <c r="AF7" s="299"/>
      <c r="AG7" s="299"/>
    </row>
    <row r="8" spans="1:37" ht="15.75" customHeight="1" x14ac:dyDescent="0.2">
      <c r="A8" s="173" t="str">
        <f t="shared" ref="A8:A26" si="0">B8&amp;C8</f>
        <v>AlisonAndrew</v>
      </c>
      <c r="B8" s="170" t="s">
        <v>28</v>
      </c>
      <c r="C8" s="41" t="s">
        <v>29</v>
      </c>
      <c r="D8" s="74">
        <f>VLOOKUP(A8,'DB1'!$A:$D,4,0)</f>
        <v>23910</v>
      </c>
      <c r="E8" s="75">
        <f ca="1">ROUNDDOWN((NOW()-D8)/365.25,0)</f>
        <v>47</v>
      </c>
      <c r="F8" s="25" t="str">
        <f>IF(VLOOKUP($A8,Times!$A:$AB,F$1,0)="","",(VLOOKUP($A8,Times!$A:$AB,F$1,0)*(VLOOKUP(F$6,Women!$B:$CV,$E8-1,0))))</f>
        <v/>
      </c>
      <c r="G8" s="25">
        <f ca="1">IF(VLOOKUP($A8,Times!$A:$AB,G$1,0)="","",(VLOOKUP($A8,Times!$A:$AB,G$1,0)*(VLOOKUP(G$6,Women!$B:$CV,$E8-1,0))))</f>
        <v>2.9458466435185186E-2</v>
      </c>
      <c r="H8" s="25" t="str">
        <f>IF(VLOOKUP($A8,Times!$A:$AB,H$1,0)="","",(VLOOKUP($A8,Times!$A:$AB,H$1,0)*(VLOOKUP(H$6,Women!$B:$CV,$E8-1,0))))</f>
        <v/>
      </c>
      <c r="I8" s="25">
        <f ca="1">IF(VLOOKUP($A8,Times!$A:$AB,I$1,0)="","",(VLOOKUP($A8,Times!$A:$AB,I$1,0)*(VLOOKUP(I$6,Women!$B:$CV,$E8-1,0))))</f>
        <v>3.5075143518518523E-2</v>
      </c>
      <c r="J8" s="25" t="str">
        <f>IF(VLOOKUP($A8,Times!$A:$AB,J$1,0)="","",(VLOOKUP($A8,Times!$A:$AB,J$1,0)*(VLOOKUP(J$6,Women!$B:$CV,$E8-1,0))))</f>
        <v/>
      </c>
      <c r="K8" s="25" t="str">
        <f>IF(VLOOKUP($A8,Times!$A:$AB,K$1,0)="","",(VLOOKUP($A8,Times!$A:$AB,K$1,0)*(VLOOKUP(K$6,Women!$B:$CV,$E8-1,0))))</f>
        <v/>
      </c>
      <c r="L8" s="25" t="str">
        <f>IF(VLOOKUP($A8,Times!$A:$AB,L$1,0)="","",(VLOOKUP($A8,Times!$A:$AB,L$1,0)*(VLOOKUP(L$6,Women!$B:$CV,$E8-1,0))))</f>
        <v/>
      </c>
      <c r="M8" s="153">
        <f ca="1">IF(VLOOKUP($A8,Times!$A:$AB,M$1,0)="","",(VLOOKUP($A8,Times!$A:$AB,M$1,0)*(VLOOKUP(M$6,Women!$B:$CV,$E8-1,0))))</f>
        <v>3.3932768518518522E-2</v>
      </c>
      <c r="N8" s="152">
        <f ca="1">IF(VLOOKUP($A8,Times!$A:$AB,N$1,0)="","",(VLOOKUP($A8,Times!$A:$AB,N$1,0)*(VLOOKUP(N$6,Women!$B:$CV,$E8-1,0))))</f>
        <v>5.643120949074075E-2</v>
      </c>
      <c r="O8" s="35" t="str">
        <f>IF(VLOOKUP($A8,Times!$A:$AB,O$1,0)="","",(VLOOKUP($A8,Times!$A:$AB,O$1,0)*(VLOOKUP(O$6,Women!$B:$CV,$E8-1,0))))</f>
        <v/>
      </c>
      <c r="P8" s="35" t="str">
        <f>IF(VLOOKUP($A8,Times!$A:$AB,P$1,0)="","",(VLOOKUP($A8,Times!$A:$AB,P$1,0)*(VLOOKUP(P$6,Women!$B:$CV,$E8-1,0))))</f>
        <v/>
      </c>
      <c r="Q8" s="35" t="str">
        <f>IF(VLOOKUP($A8,Times!$A:$AB,Q$1,0)="","",(VLOOKUP($A8,Times!$A:$AB,Q$1,0)*(VLOOKUP(Q$6,Women!$B:$CV,$E8-1,0))))</f>
        <v/>
      </c>
      <c r="R8" s="35">
        <f ca="1">IF(VLOOKUP($A8,Times!$A:$AB,R$1,0)="","",(VLOOKUP($A8,Times!$A:$AB,R$1,0)*(VLOOKUP(R$6,Women!$B:$CV,$E8-1,0))))</f>
        <v>5.9170793981481486E-2</v>
      </c>
      <c r="S8" s="35">
        <f ca="1">IF(VLOOKUP($A8,Times!$A:$AB,S$1,0)="","",(VLOOKUP($A8,Times!$A:$AB,S$1,0)*(VLOOKUP(S$6,Women!$B:$CV,$E8-1,0))))</f>
        <v>5.6536984953703705E-2</v>
      </c>
      <c r="T8" s="36" t="str">
        <f>IF(VLOOKUP($A8,Times!$A:$AB,T$1,0)="","",(VLOOKUP($A8,Times!$A:$AB,T$1,0)*(VLOOKUP(T$6,Women!$B:$CV,$E8-1,0))))</f>
        <v/>
      </c>
      <c r="U8" s="252" t="str">
        <f>IF(VLOOKUP($A8,Times!$A:$AB,U$1,0)="","",(VLOOKUP($A8,Times!$A:$AB,U$1,0)*(VLOOKUP(U$6,Women!$B:$CV,$E8-1,0))))</f>
        <v/>
      </c>
      <c r="V8" s="253" t="str">
        <f>IF(VLOOKUP($A8,Times!$A:$AB,V$1,0)="","",(VLOOKUP($A8,Times!$A:$AB,V$1,0)*(VLOOKUP(V$6,Women!$B:$CV,$E8-1,0))))</f>
        <v/>
      </c>
      <c r="W8" s="253">
        <f ca="1">IF(VLOOKUP($A8,Times!$A:$AB,W$1,0)="","",(VLOOKUP($A8,Times!$A:$AB,W$1,0)*(VLOOKUP(W$6,Women!$B:$CV,$E8-1,0))))</f>
        <v>8.3287599537037044E-2</v>
      </c>
      <c r="X8" s="253" t="str">
        <f>IF(VLOOKUP($A8,Times!$A:$AB,X$1,0)="","",(VLOOKUP($A8,Times!$A:$AB,X$1,0)*(VLOOKUP(X$6,Women!$B:$CV,$E8-1,0))))</f>
        <v/>
      </c>
      <c r="Y8" s="253">
        <f ca="1">IF(VLOOKUP($A8,Times!$A:$AB,Y$1,0)="","",(VLOOKUP($A8,Times!$A:$AB,Y$1,0)*(VLOOKUP(Y$6,Women!$B:$CV,$E8-1,0))))</f>
        <v>7.3535101851851845E-2</v>
      </c>
      <c r="Z8" s="254" t="str">
        <f>IF(VLOOKUP($A8,Times!$A:$AB,Z$1,0)="","",(VLOOKUP($A8,Times!$A:$AB,Z$1,0)*(VLOOKUP(Z$6,Women!$B:$CV,$E8-1,0))))</f>
        <v/>
      </c>
      <c r="AA8" s="97">
        <f ca="1">SUM(Champ!AA8)</f>
        <v>595</v>
      </c>
      <c r="AB8" s="2">
        <f t="shared" ref="AB8:AB13" ca="1" si="1">COUNTIF(F8:Z8,"&gt;0")</f>
        <v>8</v>
      </c>
      <c r="AC8" s="66" t="str">
        <f t="shared" ref="AC8:AC13" ca="1" si="2">IF(AND(COUNTIF(F8:Z8,"&gt;0")&gt;=6),"Yes","")</f>
        <v>Yes</v>
      </c>
      <c r="AD8" s="3">
        <f ca="1">SUM(Champ!AD8)</f>
        <v>2</v>
      </c>
    </row>
    <row r="9" spans="1:37" ht="15" x14ac:dyDescent="0.2">
      <c r="A9" s="173" t="str">
        <f t="shared" si="0"/>
        <v>HelenArmstrong</v>
      </c>
      <c r="B9" s="126" t="s">
        <v>120</v>
      </c>
      <c r="C9" s="43" t="s">
        <v>121</v>
      </c>
      <c r="D9" s="74">
        <f>VLOOKUP(A9,'DB1'!$A:$D,4,0)</f>
        <v>22632</v>
      </c>
      <c r="E9" s="75">
        <f t="shared" ref="E9:E26" ca="1" si="3">ROUNDDOWN((NOW()-D9)/365.25,0)</f>
        <v>51</v>
      </c>
      <c r="F9" s="25" t="str">
        <f>IF(VLOOKUP($A9,Times!$A:$AB,F$1,0)="","",(VLOOKUP($A9,Times!$A:$AB,F$1,0)*(VLOOKUP(F$6,Women!$B:$CV,$E9-1,0))))</f>
        <v/>
      </c>
      <c r="G9" s="25" t="str">
        <f>IF(VLOOKUP($A9,Times!$A:$AB,G$1,0)="","",(VLOOKUP($A9,Times!$A:$AB,G$1,0)*(VLOOKUP(G$6,Women!$B:$CV,$E9-1,0))))</f>
        <v/>
      </c>
      <c r="H9" s="25" t="str">
        <f>IF(VLOOKUP($A9,Times!$A:$AB,H$1,0)="","",(VLOOKUP($A9,Times!$A:$AB,H$1,0)*(VLOOKUP(H$6,Women!$B:$CV,$E9-1,0))))</f>
        <v/>
      </c>
      <c r="I9" s="25" t="str">
        <f>IF(VLOOKUP($A9,Times!$A:$AB,I$1,0)="","",(VLOOKUP($A9,Times!$A:$AB,I$1,0)*(VLOOKUP(I$6,Women!$B:$CV,$E9-1,0))))</f>
        <v/>
      </c>
      <c r="J9" s="25" t="str">
        <f>IF(VLOOKUP($A9,Times!$A:$AB,J$1,0)="","",(VLOOKUP($A9,Times!$A:$AB,J$1,0)*(VLOOKUP(J$6,Women!$B:$CV,$E9-1,0))))</f>
        <v/>
      </c>
      <c r="K9" s="25" t="str">
        <f>IF(VLOOKUP($A9,Times!$A:$AB,K$1,0)="","",(VLOOKUP($A9,Times!$A:$AB,K$1,0)*(VLOOKUP(K$6,Women!$B:$CV,$E9-1,0))))</f>
        <v/>
      </c>
      <c r="L9" s="25" t="str">
        <f>IF(VLOOKUP($A9,Times!$A:$AB,L$1,0)="","",(VLOOKUP($A9,Times!$A:$AB,L$1,0)*(VLOOKUP(L$6,Women!$B:$CV,$E9-1,0))))</f>
        <v/>
      </c>
      <c r="M9" s="153" t="str">
        <f>IF(VLOOKUP($A9,Times!$A:$AB,M$1,0)="","",(VLOOKUP($A9,Times!$A:$AB,M$1,0)*(VLOOKUP(M$6,Women!$B:$CV,$E9-1,0))))</f>
        <v/>
      </c>
      <c r="N9" s="152" t="str">
        <f>IF(VLOOKUP($A9,Times!$A:$AB,N$1,0)="","",(VLOOKUP($A9,Times!$A:$AB,N$1,0)*(VLOOKUP(N$6,Women!$B:$CV,$E9-1,0))))</f>
        <v/>
      </c>
      <c r="O9" s="35" t="str">
        <f>IF(VLOOKUP($A9,Times!$A:$AB,O$1,0)="","",(VLOOKUP($A9,Times!$A:$AB,O$1,0)*(VLOOKUP(O$6,Women!$B:$CV,$E9-1,0))))</f>
        <v/>
      </c>
      <c r="P9" s="35" t="str">
        <f>IF(VLOOKUP($A9,Times!$A:$AB,P$1,0)="","",(VLOOKUP($A9,Times!$A:$AB,P$1,0)*(VLOOKUP(P$6,Women!$B:$CV,$E9-1,0))))</f>
        <v/>
      </c>
      <c r="Q9" s="35" t="str">
        <f>IF(VLOOKUP($A9,Times!$A:$AB,Q$1,0)="","",(VLOOKUP($A9,Times!$A:$AB,Q$1,0)*(VLOOKUP(Q$6,Women!$B:$CV,$E9-1,0))))</f>
        <v/>
      </c>
      <c r="R9" s="35" t="str">
        <f>IF(VLOOKUP($A9,Times!$A:$AB,R$1,0)="","",(VLOOKUP($A9,Times!$A:$AB,R$1,0)*(VLOOKUP(R$6,Women!$B:$CV,$E9-1,0))))</f>
        <v/>
      </c>
      <c r="S9" s="35" t="str">
        <f>IF(VLOOKUP($A9,Times!$A:$AB,S$1,0)="","",(VLOOKUP($A9,Times!$A:$AB,S$1,0)*(VLOOKUP(S$6,Women!$B:$CV,$E9-1,0))))</f>
        <v/>
      </c>
      <c r="T9" s="36" t="str">
        <f>IF(VLOOKUP($A9,Times!$A:$AB,T$1,0)="","",(VLOOKUP($A9,Times!$A:$AB,T$1,0)*(VLOOKUP(T$6,Women!$B:$CV,$E9-1,0))))</f>
        <v/>
      </c>
      <c r="U9" s="252" t="str">
        <f>IF(VLOOKUP($A9,Times!$A:$AB,U$1,0)="","",(VLOOKUP($A9,Times!$A:$AB,U$1,0)*(VLOOKUP(U$6,Women!$B:$CV,$E9-1,0))))</f>
        <v/>
      </c>
      <c r="V9" s="253" t="str">
        <f>IF(VLOOKUP($A9,Times!$A:$AB,V$1,0)="","",(VLOOKUP($A9,Times!$A:$AB,V$1,0)*(VLOOKUP(V$6,Women!$B:$CV,$E9-1,0))))</f>
        <v/>
      </c>
      <c r="W9" s="253" t="str">
        <f>IF(VLOOKUP($A9,Times!$A:$AB,W$1,0)="","",(VLOOKUP($A9,Times!$A:$AB,W$1,0)*(VLOOKUP(W$6,Women!$B:$CV,$E9-1,0))))</f>
        <v/>
      </c>
      <c r="X9" s="253" t="str">
        <f>IF(VLOOKUP($A9,Times!$A:$AB,X$1,0)="","",(VLOOKUP($A9,Times!$A:$AB,X$1,0)*(VLOOKUP(X$6,Women!$B:$CV,$E9-1,0))))</f>
        <v/>
      </c>
      <c r="Y9" s="253" t="str">
        <f>IF(VLOOKUP($A9,Times!$A:$AB,Y$1,0)="","",(VLOOKUP($A9,Times!$A:$AB,Y$1,0)*(VLOOKUP(Y$6,Women!$B:$CV,$E9-1,0))))</f>
        <v/>
      </c>
      <c r="Z9" s="254" t="str">
        <f>IF(VLOOKUP($A9,Times!$A:$AB,Z$1,0)="","",(VLOOKUP($A9,Times!$A:$AB,Z$1,0)*(VLOOKUP(Z$6,Women!$B:$CV,$E9-1,0))))</f>
        <v/>
      </c>
      <c r="AA9" s="97">
        <f>SUM(Champ!AA9)</f>
        <v>0</v>
      </c>
      <c r="AB9" s="2">
        <f t="shared" si="1"/>
        <v>0</v>
      </c>
      <c r="AC9" s="66" t="str">
        <f t="shared" si="2"/>
        <v/>
      </c>
      <c r="AD9" s="3">
        <f ca="1">SUM(Champ!AD9)</f>
        <v>13</v>
      </c>
    </row>
    <row r="10" spans="1:37" ht="15" x14ac:dyDescent="0.2">
      <c r="A10" s="173" t="str">
        <f t="shared" si="0"/>
        <v>NicholaAtkinson</v>
      </c>
      <c r="B10" s="126" t="s">
        <v>311</v>
      </c>
      <c r="C10" s="43" t="s">
        <v>119</v>
      </c>
      <c r="D10" s="74">
        <f>VLOOKUP(A10,'DB1'!$A:$D,4,0)</f>
        <v>27688</v>
      </c>
      <c r="E10" s="75">
        <f t="shared" ca="1" si="3"/>
        <v>37</v>
      </c>
      <c r="F10" s="25" t="str">
        <f>IF(VLOOKUP($A10,Times!$A:$AB,F$1,0)="","",(VLOOKUP($A10,Times!$A:$AB,F$1,0)*(VLOOKUP(F$6,Women!$B:$CV,$E10-1,0))))</f>
        <v/>
      </c>
      <c r="G10" s="25" t="str">
        <f>IF(VLOOKUP($A10,Times!$A:$AB,G$1,0)="","",(VLOOKUP($A10,Times!$A:$AB,G$1,0)*(VLOOKUP(G$6,Women!$B:$CV,$E10-1,0))))</f>
        <v/>
      </c>
      <c r="H10" s="25" t="str">
        <f>IF(VLOOKUP($A10,Times!$A:$AB,H$1,0)="","",(VLOOKUP($A10,Times!$A:$AB,H$1,0)*(VLOOKUP(H$6,Women!$B:$CV,$E10-1,0))))</f>
        <v/>
      </c>
      <c r="I10" s="25">
        <f ca="1">IF(VLOOKUP($A10,Times!$A:$AB,I$1,0)="","",(VLOOKUP($A10,Times!$A:$AB,I$1,0)*(VLOOKUP(I$6,Women!$B:$CV,$E10-1,0))))</f>
        <v>3.6100219907407402E-2</v>
      </c>
      <c r="J10" s="25" t="str">
        <f>IF(VLOOKUP($A10,Times!$A:$AB,J$1,0)="","",(VLOOKUP($A10,Times!$A:$AB,J$1,0)*(VLOOKUP(J$6,Women!$B:$CV,$E10-1,0))))</f>
        <v/>
      </c>
      <c r="K10" s="25" t="str">
        <f>IF(VLOOKUP($A10,Times!$A:$AB,K$1,0)="","",(VLOOKUP($A10,Times!$A:$AB,K$1,0)*(VLOOKUP(K$6,Women!$B:$CV,$E10-1,0))))</f>
        <v/>
      </c>
      <c r="L10" s="25" t="str">
        <f>IF(VLOOKUP($A10,Times!$A:$AB,L$1,0)="","",(VLOOKUP($A10,Times!$A:$AB,L$1,0)*(VLOOKUP(L$6,Women!$B:$CV,$E10-1,0))))</f>
        <v/>
      </c>
      <c r="M10" s="153">
        <f ca="1">IF(VLOOKUP($A10,Times!$A:$AB,M$1,0)="","",(VLOOKUP($A10,Times!$A:$AB,M$1,0)*(VLOOKUP(M$6,Women!$B:$CV,$E10-1,0))))</f>
        <v>3.6373275462962963E-2</v>
      </c>
      <c r="N10" s="152" t="str">
        <f>IF(VLOOKUP($A10,Times!$A:$AB,N$1,0)="","",(VLOOKUP($A10,Times!$A:$AB,N$1,0)*(VLOOKUP(N$6,Women!$B:$CV,$E10-1,0))))</f>
        <v/>
      </c>
      <c r="O10" s="35" t="str">
        <f>IF(VLOOKUP($A10,Times!$A:$AB,O$1,0)="","",(VLOOKUP($A10,Times!$A:$AB,O$1,0)*(VLOOKUP(O$6,Women!$B:$CV,$E10-1,0))))</f>
        <v/>
      </c>
      <c r="P10" s="35" t="str">
        <f>IF(VLOOKUP($A10,Times!$A:$AB,P$1,0)="","",(VLOOKUP($A10,Times!$A:$AB,P$1,0)*(VLOOKUP(P$6,Women!$B:$CV,$E10-1,0))))</f>
        <v/>
      </c>
      <c r="Q10" s="35" t="str">
        <f>IF(VLOOKUP($A10,Times!$A:$AB,Q$1,0)="","",(VLOOKUP($A10,Times!$A:$AB,Q$1,0)*(VLOOKUP(Q$6,Women!$B:$CV,$E10-1,0))))</f>
        <v/>
      </c>
      <c r="R10" s="35" t="str">
        <f>IF(VLOOKUP($A10,Times!$A:$AB,R$1,0)="","",(VLOOKUP($A10,Times!$A:$AB,R$1,0)*(VLOOKUP(R$6,Women!$B:$CV,$E10-1,0))))</f>
        <v/>
      </c>
      <c r="S10" s="35">
        <f ca="1">IF(VLOOKUP($A10,Times!$A:$AB,S$1,0)="","",(VLOOKUP($A10,Times!$A:$AB,S$1,0)*(VLOOKUP(S$6,Women!$B:$CV,$E10-1,0))))</f>
        <v>6.1130312499999999E-2</v>
      </c>
      <c r="T10" s="36" t="str">
        <f>IF(VLOOKUP($A10,Times!$A:$AB,T$1,0)="","",(VLOOKUP($A10,Times!$A:$AB,T$1,0)*(VLOOKUP(T$6,Women!$B:$CV,$E10-1,0))))</f>
        <v/>
      </c>
      <c r="U10" s="252" t="str">
        <f>IF(VLOOKUP($A10,Times!$A:$AB,U$1,0)="","",(VLOOKUP($A10,Times!$A:$AB,U$1,0)*(VLOOKUP(U$6,Women!$B:$CV,$E10-1,0))))</f>
        <v/>
      </c>
      <c r="V10" s="253" t="str">
        <f>IF(VLOOKUP($A10,Times!$A:$AB,V$1,0)="","",(VLOOKUP($A10,Times!$A:$AB,V$1,0)*(VLOOKUP(V$6,Women!$B:$CV,$E10-1,0))))</f>
        <v/>
      </c>
      <c r="W10" s="253" t="str">
        <f>IF(VLOOKUP($A10,Times!$A:$AB,W$1,0)="","",(VLOOKUP($A10,Times!$A:$AB,W$1,0)*(VLOOKUP(W$6,Women!$B:$CV,$E10-1,0))))</f>
        <v/>
      </c>
      <c r="X10" s="253" t="str">
        <f>IF(VLOOKUP($A10,Times!$A:$AB,X$1,0)="","",(VLOOKUP($A10,Times!$A:$AB,X$1,0)*(VLOOKUP(X$6,Women!$B:$CV,$E10-1,0))))</f>
        <v/>
      </c>
      <c r="Y10" s="253">
        <f ca="1">IF(VLOOKUP($A10,Times!$A:$AB,Y$1,0)="","",(VLOOKUP($A10,Times!$A:$AB,Y$1,0)*(VLOOKUP(Y$6,Women!$B:$CV,$E10-1,0))))</f>
        <v>8.6888553240740726E-2</v>
      </c>
      <c r="Z10" s="254" t="str">
        <f>IF(VLOOKUP($A10,Times!$A:$AB,Z$1,0)="","",(VLOOKUP($A10,Times!$A:$AB,Z$1,0)*(VLOOKUP(Z$6,Women!$B:$CV,$E10-1,0))))</f>
        <v/>
      </c>
      <c r="AA10" s="97">
        <f ca="1">SUM(Champ!AA10)</f>
        <v>389</v>
      </c>
      <c r="AB10" s="2">
        <f t="shared" ca="1" si="1"/>
        <v>4</v>
      </c>
      <c r="AC10" s="66" t="str">
        <f t="shared" ca="1" si="2"/>
        <v/>
      </c>
      <c r="AD10" s="3">
        <f ca="1">SUM(Champ!AD10)</f>
        <v>4</v>
      </c>
    </row>
    <row r="11" spans="1:37" ht="15" x14ac:dyDescent="0.2">
      <c r="A11" s="173" t="str">
        <f t="shared" si="0"/>
        <v>SueBooth</v>
      </c>
      <c r="B11" s="126" t="s">
        <v>73</v>
      </c>
      <c r="C11" s="43" t="s">
        <v>74</v>
      </c>
      <c r="D11" s="74">
        <f>VLOOKUP(A11,'DB1'!$A:$D,4,0)</f>
        <v>22805</v>
      </c>
      <c r="E11" s="75">
        <f t="shared" ca="1" si="3"/>
        <v>50</v>
      </c>
      <c r="F11" s="25" t="str">
        <f>IF(VLOOKUP($A11,Times!$A:$AB,F$1,0)="","",(VLOOKUP($A11,Times!$A:$AB,F$1,0)*(VLOOKUP(F$6,Women!$B:$CV,$E11-1,0))))</f>
        <v/>
      </c>
      <c r="G11" s="25" t="str">
        <f>IF(VLOOKUP($A11,Times!$A:$AB,G$1,0)="","",(VLOOKUP($A11,Times!$A:$AB,G$1,0)*(VLOOKUP(G$6,Women!$B:$CV,$E11-1,0))))</f>
        <v/>
      </c>
      <c r="H11" s="25" t="str">
        <f>IF(VLOOKUP($A11,Times!$A:$AB,H$1,0)="","",(VLOOKUP($A11,Times!$A:$AB,H$1,0)*(VLOOKUP(H$6,Women!$B:$CV,$E11-1,0))))</f>
        <v/>
      </c>
      <c r="I11" s="25" t="str">
        <f>IF(VLOOKUP($A11,Times!$A:$AB,I$1,0)="","",(VLOOKUP($A11,Times!$A:$AB,I$1,0)*(VLOOKUP(I$6,Women!$B:$CV,$E11-1,0))))</f>
        <v/>
      </c>
      <c r="J11" s="25">
        <f ca="1">IF(VLOOKUP($A11,Times!$A:$AB,J$1,0)="","",(VLOOKUP($A11,Times!$A:$AB,J$1,0)*(VLOOKUP(J$6,Women!$B:$CV,$E11-1,0))))</f>
        <v>1.4927902777777781E-2</v>
      </c>
      <c r="K11" s="25" t="str">
        <f>IF(VLOOKUP($A11,Times!$A:$AB,K$1,0)="","",(VLOOKUP($A11,Times!$A:$AB,K$1,0)*(VLOOKUP(K$6,Women!$B:$CV,$E11-1,0))))</f>
        <v/>
      </c>
      <c r="L11" s="25" t="str">
        <f>IF(VLOOKUP($A11,Times!$A:$AB,L$1,0)="","",(VLOOKUP($A11,Times!$A:$AB,L$1,0)*(VLOOKUP(L$6,Women!$B:$CV,$E11-1,0))))</f>
        <v/>
      </c>
      <c r="M11" s="153" t="str">
        <f>IF(VLOOKUP($A11,Times!$A:$AB,M$1,0)="","",(VLOOKUP($A11,Times!$A:$AB,M$1,0)*(VLOOKUP(M$6,Women!$B:$CV,$E11-1,0))))</f>
        <v/>
      </c>
      <c r="N11" s="152" t="str">
        <f>IF(VLOOKUP($A11,Times!$A:$AB,N$1,0)="","",(VLOOKUP($A11,Times!$A:$AB,N$1,0)*(VLOOKUP(N$6,Women!$B:$CV,$E11-1,0))))</f>
        <v/>
      </c>
      <c r="O11" s="35" t="str">
        <f>IF(VLOOKUP($A11,Times!$A:$AB,O$1,0)="","",(VLOOKUP($A11,Times!$A:$AB,O$1,0)*(VLOOKUP(O$6,Women!$B:$CV,$E11-1,0))))</f>
        <v/>
      </c>
      <c r="P11" s="35" t="str">
        <f>IF(VLOOKUP($A11,Times!$A:$AB,P$1,0)="","",(VLOOKUP($A11,Times!$A:$AB,P$1,0)*(VLOOKUP(P$6,Women!$B:$CV,$E11-1,0))))</f>
        <v/>
      </c>
      <c r="Q11" s="35" t="str">
        <f>IF(VLOOKUP($A11,Times!$A:$AB,Q$1,0)="","",(VLOOKUP($A11,Times!$A:$AB,Q$1,0)*(VLOOKUP(Q$6,Women!$B:$CV,$E11-1,0))))</f>
        <v/>
      </c>
      <c r="R11" s="35" t="str">
        <f>IF(VLOOKUP($A11,Times!$A:$AB,R$1,0)="","",(VLOOKUP($A11,Times!$A:$AB,R$1,0)*(VLOOKUP(R$6,Women!$B:$CV,$E11-1,0))))</f>
        <v/>
      </c>
      <c r="S11" s="35" t="str">
        <f>IF(VLOOKUP($A11,Times!$A:$AB,S$1,0)="","",(VLOOKUP($A11,Times!$A:$AB,S$1,0)*(VLOOKUP(S$6,Women!$B:$CV,$E11-1,0))))</f>
        <v/>
      </c>
      <c r="T11" s="36" t="str">
        <f>IF(VLOOKUP($A11,Times!$A:$AB,T$1,0)="","",(VLOOKUP($A11,Times!$A:$AB,T$1,0)*(VLOOKUP(T$6,Women!$B:$CV,$E11-1,0))))</f>
        <v/>
      </c>
      <c r="U11" s="252" t="str">
        <f>IF(VLOOKUP($A11,Times!$A:$AB,U$1,0)="","",(VLOOKUP($A11,Times!$A:$AB,U$1,0)*(VLOOKUP(U$6,Women!$B:$CV,$E11-1,0))))</f>
        <v/>
      </c>
      <c r="V11" s="253" t="str">
        <f>IF(VLOOKUP($A11,Times!$A:$AB,V$1,0)="","",(VLOOKUP($A11,Times!$A:$AB,V$1,0)*(VLOOKUP(V$6,Women!$B:$CV,$E11-1,0))))</f>
        <v/>
      </c>
      <c r="W11" s="253" t="str">
        <f>IF(VLOOKUP($A11,Times!$A:$AB,W$1,0)="","",(VLOOKUP($A11,Times!$A:$AB,W$1,0)*(VLOOKUP(W$6,Women!$B:$CV,$E11-1,0))))</f>
        <v/>
      </c>
      <c r="X11" s="253" t="str">
        <f>IF(VLOOKUP($A11,Times!$A:$AB,X$1,0)="","",(VLOOKUP($A11,Times!$A:$AB,X$1,0)*(VLOOKUP(X$6,Women!$B:$CV,$E11-1,0))))</f>
        <v/>
      </c>
      <c r="Y11" s="253" t="str">
        <f>IF(VLOOKUP($A11,Times!$A:$AB,Y$1,0)="","",(VLOOKUP($A11,Times!$A:$AB,Y$1,0)*(VLOOKUP(Y$6,Women!$B:$CV,$E11-1,0))))</f>
        <v/>
      </c>
      <c r="Z11" s="254" t="str">
        <f>IF(VLOOKUP($A11,Times!$A:$AB,Z$1,0)="","",(VLOOKUP($A11,Times!$A:$AB,Z$1,0)*(VLOOKUP(Z$6,Women!$B:$CV,$E11-1,0))))</f>
        <v/>
      </c>
      <c r="AA11" s="97">
        <f ca="1">SUM(Champ!AA11)</f>
        <v>100</v>
      </c>
      <c r="AB11" s="2">
        <f t="shared" ca="1" si="1"/>
        <v>1</v>
      </c>
      <c r="AC11" s="66" t="str">
        <f t="shared" ca="1" si="2"/>
        <v/>
      </c>
      <c r="AD11" s="3">
        <f ca="1">SUM(Champ!AD11)</f>
        <v>9</v>
      </c>
    </row>
    <row r="12" spans="1:37" ht="15" x14ac:dyDescent="0.2">
      <c r="A12" s="173" t="str">
        <f t="shared" si="0"/>
        <v>CaroleBurnie</v>
      </c>
      <c r="B12" s="126" t="s">
        <v>124</v>
      </c>
      <c r="C12" s="43" t="s">
        <v>125</v>
      </c>
      <c r="D12" s="74">
        <f>VLOOKUP(A12,'DB1'!$A:$D,4,0)</f>
        <v>21813</v>
      </c>
      <c r="E12" s="75">
        <f t="shared" ca="1" si="3"/>
        <v>53</v>
      </c>
      <c r="F12" s="25" t="str">
        <f>IF(VLOOKUP($A12,Times!$A:$AB,F$1,0)="","",(VLOOKUP($A12,Times!$A:$AB,F$1,0)*(VLOOKUP(F$6,Women!$B:$CV,$E12-1,0))))</f>
        <v/>
      </c>
      <c r="G12" s="25" t="str">
        <f>IF(VLOOKUP($A12,Times!$A:$AB,G$1,0)="","",(VLOOKUP($A12,Times!$A:$AB,G$1,0)*(VLOOKUP(G$6,Women!$B:$CV,$E12-1,0))))</f>
        <v/>
      </c>
      <c r="H12" s="25" t="str">
        <f>IF(VLOOKUP($A12,Times!$A:$AB,H$1,0)="","",(VLOOKUP($A12,Times!$A:$AB,H$1,0)*(VLOOKUP(H$6,Women!$B:$CV,$E12-1,0))))</f>
        <v/>
      </c>
      <c r="I12" s="25">
        <f ca="1">IF(VLOOKUP($A12,Times!$A:$AB,I$1,0)="","",(VLOOKUP($A12,Times!$A:$AB,I$1,0)*(VLOOKUP(I$6,Women!$B:$CV,$E12-1,0))))</f>
        <v>3.6985253472222222E-2</v>
      </c>
      <c r="J12" s="25" t="str">
        <f>IF(VLOOKUP($A12,Times!$A:$AB,J$1,0)="","",(VLOOKUP($A12,Times!$A:$AB,J$1,0)*(VLOOKUP(J$6,Women!$B:$CV,$E12-1,0))))</f>
        <v/>
      </c>
      <c r="K12" s="25" t="str">
        <f>IF(VLOOKUP($A12,Times!$A:$AB,K$1,0)="","",(VLOOKUP($A12,Times!$A:$AB,K$1,0)*(VLOOKUP(K$6,Women!$B:$CV,$E12-1,0))))</f>
        <v/>
      </c>
      <c r="L12" s="25">
        <f ca="1">IF(VLOOKUP($A12,Times!$A:$AB,L$1,0)="","",(VLOOKUP($A12,Times!$A:$AB,L$1,0)*(VLOOKUP(L$6,Women!$B:$CV,$E12-1,0))))</f>
        <v>3.7359140046296292E-2</v>
      </c>
      <c r="M12" s="153" t="str">
        <f>IF(VLOOKUP($A12,Times!$A:$AB,M$1,0)="","",(VLOOKUP($A12,Times!$A:$AB,M$1,0)*(VLOOKUP(M$6,Women!$B:$CV,$E12-1,0))))</f>
        <v/>
      </c>
      <c r="N12" s="152" t="str">
        <f>IF(VLOOKUP($A12,Times!$A:$AB,N$1,0)="","",(VLOOKUP($A12,Times!$A:$AB,N$1,0)*(VLOOKUP(N$6,Women!$B:$CV,$E12-1,0))))</f>
        <v/>
      </c>
      <c r="O12" s="35" t="str">
        <f>IF(VLOOKUP($A12,Times!$A:$AB,O$1,0)="","",(VLOOKUP($A12,Times!$A:$AB,O$1,0)*(VLOOKUP(O$6,Women!$B:$CV,$E12-1,0))))</f>
        <v/>
      </c>
      <c r="P12" s="35" t="str">
        <f>IF(VLOOKUP($A12,Times!$A:$AB,P$1,0)="","",(VLOOKUP($A12,Times!$A:$AB,P$1,0)*(VLOOKUP(P$6,Women!$B:$CV,$E12-1,0))))</f>
        <v/>
      </c>
      <c r="Q12" s="35" t="str">
        <f>IF(VLOOKUP($A12,Times!$A:$AB,Q$1,0)="","",(VLOOKUP($A12,Times!$A:$AB,Q$1,0)*(VLOOKUP(Q$6,Women!$B:$CV,$E12-1,0))))</f>
        <v/>
      </c>
      <c r="R12" s="35" t="str">
        <f>IF(VLOOKUP($A12,Times!$A:$AB,R$1,0)="","",(VLOOKUP($A12,Times!$A:$AB,R$1,0)*(VLOOKUP(R$6,Women!$B:$CV,$E12-1,0))))</f>
        <v/>
      </c>
      <c r="S12" s="35" t="str">
        <f>IF(VLOOKUP($A12,Times!$A:$AB,S$1,0)="","",(VLOOKUP($A12,Times!$A:$AB,S$1,0)*(VLOOKUP(S$6,Women!$B:$CV,$E12-1,0))))</f>
        <v/>
      </c>
      <c r="T12" s="36" t="str">
        <f>IF(VLOOKUP($A12,Times!$A:$AB,T$1,0)="","",(VLOOKUP($A12,Times!$A:$AB,T$1,0)*(VLOOKUP(T$6,Women!$B:$CV,$E12-1,0))))</f>
        <v/>
      </c>
      <c r="U12" s="252" t="str">
        <f>IF(VLOOKUP($A12,Times!$A:$AB,U$1,0)="","",(VLOOKUP($A12,Times!$A:$AB,U$1,0)*(VLOOKUP(U$6,Women!$B:$CV,$E12-1,0))))</f>
        <v/>
      </c>
      <c r="V12" s="253" t="str">
        <f>IF(VLOOKUP($A12,Times!$A:$AB,V$1,0)="","",(VLOOKUP($A12,Times!$A:$AB,V$1,0)*(VLOOKUP(V$6,Women!$B:$CV,$E12-1,0))))</f>
        <v/>
      </c>
      <c r="W12" s="253" t="str">
        <f>IF(VLOOKUP($A12,Times!$A:$AB,W$1,0)="","",(VLOOKUP($A12,Times!$A:$AB,W$1,0)*(VLOOKUP(W$6,Women!$B:$CV,$E12-1,0))))</f>
        <v/>
      </c>
      <c r="X12" s="253" t="str">
        <f>IF(VLOOKUP($A12,Times!$A:$AB,X$1,0)="","",(VLOOKUP($A12,Times!$A:$AB,X$1,0)*(VLOOKUP(X$6,Women!$B:$CV,$E12-1,0))))</f>
        <v/>
      </c>
      <c r="Y12" s="253">
        <f ca="1">IF(VLOOKUP($A12,Times!$A:$AB,Y$1,0)="","",(VLOOKUP($A12,Times!$A:$AB,Y$1,0)*(VLOOKUP(Y$6,Women!$B:$CV,$E12-1,0))))</f>
        <v>8.5069034722222214E-2</v>
      </c>
      <c r="Z12" s="254" t="str">
        <f>IF(VLOOKUP($A12,Times!$A:$AB,Z$1,0)="","",(VLOOKUP($A12,Times!$A:$AB,Z$1,0)*(VLOOKUP(Z$6,Women!$B:$CV,$E12-1,0))))</f>
        <v/>
      </c>
      <c r="AA12" s="97">
        <f ca="1">SUM(Champ!AA12)</f>
        <v>291</v>
      </c>
      <c r="AB12" s="2">
        <f t="shared" ca="1" si="1"/>
        <v>3</v>
      </c>
      <c r="AC12" s="66" t="str">
        <f t="shared" ca="1" si="2"/>
        <v/>
      </c>
      <c r="AD12" s="3">
        <f ca="1">SUM(Champ!AD12)</f>
        <v>7</v>
      </c>
    </row>
    <row r="13" spans="1:37" ht="15" x14ac:dyDescent="0.2">
      <c r="A13" s="173" t="str">
        <f t="shared" si="0"/>
        <v>SaraCampbell</v>
      </c>
      <c r="B13" s="126" t="s">
        <v>116</v>
      </c>
      <c r="C13" s="43" t="s">
        <v>117</v>
      </c>
      <c r="D13" s="74">
        <f>VLOOKUP(A13,'DB1'!$A:$D,4,0)</f>
        <v>23956</v>
      </c>
      <c r="E13" s="75">
        <f t="shared" ca="1" si="3"/>
        <v>47</v>
      </c>
      <c r="F13" s="25" t="str">
        <f>IF(VLOOKUP($A13,Times!$A:$AB,F$1,0)="","",(VLOOKUP($A13,Times!$A:$AB,F$1,0)*(VLOOKUP(F$6,Women!$B:$CV,$E13-1,0))))</f>
        <v/>
      </c>
      <c r="G13" s="25" t="str">
        <f>IF(VLOOKUP($A13,Times!$A:$AB,G$1,0)="","",(VLOOKUP($A13,Times!$A:$AB,G$1,0)*(VLOOKUP(G$6,Women!$B:$CV,$E13-1,0))))</f>
        <v/>
      </c>
      <c r="H13" s="25" t="str">
        <f>IF(VLOOKUP($A13,Times!$A:$AB,H$1,0)="","",(VLOOKUP($A13,Times!$A:$AB,H$1,0)*(VLOOKUP(H$6,Women!$B:$CV,$E13-1,0))))</f>
        <v/>
      </c>
      <c r="I13" s="25" t="str">
        <f>IF(VLOOKUP($A13,Times!$A:$AB,I$1,0)="","",(VLOOKUP($A13,Times!$A:$AB,I$1,0)*(VLOOKUP(I$6,Women!$B:$CV,$E13-1,0))))</f>
        <v/>
      </c>
      <c r="J13" s="25" t="str">
        <f>IF(VLOOKUP($A13,Times!$A:$AB,J$1,0)="","",(VLOOKUP($A13,Times!$A:$AB,J$1,0)*(VLOOKUP(J$6,Women!$B:$CV,$E13-1,0))))</f>
        <v/>
      </c>
      <c r="K13" s="25" t="str">
        <f>IF(VLOOKUP($A13,Times!$A:$AB,K$1,0)="","",(VLOOKUP($A13,Times!$A:$AB,K$1,0)*(VLOOKUP(K$6,Women!$B:$CV,$E13-1,0))))</f>
        <v/>
      </c>
      <c r="L13" s="25" t="str">
        <f>IF(VLOOKUP($A13,Times!$A:$AB,L$1,0)="","",(VLOOKUP($A13,Times!$A:$AB,L$1,0)*(VLOOKUP(L$6,Women!$B:$CV,$E13-1,0))))</f>
        <v/>
      </c>
      <c r="M13" s="153" t="str">
        <f>IF(VLOOKUP($A13,Times!$A:$AB,M$1,0)="","",(VLOOKUP($A13,Times!$A:$AB,M$1,0)*(VLOOKUP(M$6,Women!$B:$CV,$E13-1,0))))</f>
        <v/>
      </c>
      <c r="N13" s="152" t="str">
        <f>IF(VLOOKUP($A13,Times!$A:$AB,N$1,0)="","",(VLOOKUP($A13,Times!$A:$AB,N$1,0)*(VLOOKUP(N$6,Women!$B:$CV,$E13-1,0))))</f>
        <v/>
      </c>
      <c r="O13" s="35" t="str">
        <f>IF(VLOOKUP($A13,Times!$A:$AB,O$1,0)="","",(VLOOKUP($A13,Times!$A:$AB,O$1,0)*(VLOOKUP(O$6,Women!$B:$CV,$E13-1,0))))</f>
        <v/>
      </c>
      <c r="P13" s="35" t="str">
        <f>IF(VLOOKUP($A13,Times!$A:$AB,P$1,0)="","",(VLOOKUP($A13,Times!$A:$AB,P$1,0)*(VLOOKUP(P$6,Women!$B:$CV,$E13-1,0))))</f>
        <v/>
      </c>
      <c r="Q13" s="35" t="str">
        <f>IF(VLOOKUP($A13,Times!$A:$AB,Q$1,0)="","",(VLOOKUP($A13,Times!$A:$AB,Q$1,0)*(VLOOKUP(Q$6,Women!$B:$CV,$E13-1,0))))</f>
        <v/>
      </c>
      <c r="R13" s="35" t="str">
        <f>IF(VLOOKUP($A13,Times!$A:$AB,R$1,0)="","",(VLOOKUP($A13,Times!$A:$AB,R$1,0)*(VLOOKUP(R$6,Women!$B:$CV,$E13-1,0))))</f>
        <v/>
      </c>
      <c r="S13" s="35" t="str">
        <f>IF(VLOOKUP($A13,Times!$A:$AB,S$1,0)="","",(VLOOKUP($A13,Times!$A:$AB,S$1,0)*(VLOOKUP(S$6,Women!$B:$CV,$E13-1,0))))</f>
        <v/>
      </c>
      <c r="T13" s="36" t="str">
        <f>IF(VLOOKUP($A13,Times!$A:$AB,T$1,0)="","",(VLOOKUP($A13,Times!$A:$AB,T$1,0)*(VLOOKUP(T$6,Women!$B:$CV,$E13-1,0))))</f>
        <v/>
      </c>
      <c r="U13" s="252" t="str">
        <f>IF(VLOOKUP($A13,Times!$A:$AB,U$1,0)="","",(VLOOKUP($A13,Times!$A:$AB,U$1,0)*(VLOOKUP(U$6,Women!$B:$CV,$E13-1,0))))</f>
        <v/>
      </c>
      <c r="V13" s="253" t="str">
        <f>IF(VLOOKUP($A13,Times!$A:$AB,V$1,0)="","",(VLOOKUP($A13,Times!$A:$AB,V$1,0)*(VLOOKUP(V$6,Women!$B:$CV,$E13-1,0))))</f>
        <v/>
      </c>
      <c r="W13" s="253" t="str">
        <f>IF(VLOOKUP($A13,Times!$A:$AB,W$1,0)="","",(VLOOKUP($A13,Times!$A:$AB,W$1,0)*(VLOOKUP(W$6,Women!$B:$CV,$E13-1,0))))</f>
        <v/>
      </c>
      <c r="X13" s="253" t="str">
        <f>IF(VLOOKUP($A13,Times!$A:$AB,X$1,0)="","",(VLOOKUP($A13,Times!$A:$AB,X$1,0)*(VLOOKUP(X$6,Women!$B:$CV,$E13-1,0))))</f>
        <v/>
      </c>
      <c r="Y13" s="253" t="str">
        <f>IF(VLOOKUP($A13,Times!$A:$AB,Y$1,0)="","",(VLOOKUP($A13,Times!$A:$AB,Y$1,0)*(VLOOKUP(Y$6,Women!$B:$CV,$E13-1,0))))</f>
        <v/>
      </c>
      <c r="Z13" s="254" t="str">
        <f>IF(VLOOKUP($A13,Times!$A:$AB,Z$1,0)="","",(VLOOKUP($A13,Times!$A:$AB,Z$1,0)*(VLOOKUP(Z$6,Women!$B:$CV,$E13-1,0))))</f>
        <v/>
      </c>
      <c r="AA13" s="97">
        <f>SUM(Champ!AA13)</f>
        <v>0</v>
      </c>
      <c r="AB13" s="2">
        <f t="shared" si="1"/>
        <v>0</v>
      </c>
      <c r="AC13" s="66" t="str">
        <f t="shared" si="2"/>
        <v/>
      </c>
      <c r="AD13" s="3">
        <f ca="1">SUM(Champ!AD13)</f>
        <v>13</v>
      </c>
    </row>
    <row r="14" spans="1:37" ht="15" x14ac:dyDescent="0.2">
      <c r="A14" s="173" t="str">
        <f t="shared" si="0"/>
        <v>SarahChaudhri</v>
      </c>
      <c r="B14" s="171" t="s">
        <v>39</v>
      </c>
      <c r="C14" s="68" t="s">
        <v>140</v>
      </c>
      <c r="D14" s="74">
        <f>VLOOKUP(A14,'DB1'!$A:$D,4,0)</f>
        <v>22997</v>
      </c>
      <c r="E14" s="75">
        <f t="shared" ca="1" si="3"/>
        <v>50</v>
      </c>
      <c r="F14" s="25" t="str">
        <f>IF(VLOOKUP($A14,Times!$A:$AB,F$1,0)="","",(VLOOKUP($A14,Times!$A:$AB,F$1,0)*(VLOOKUP(F$6,Women!$B:$CV,$E14-1,0))))</f>
        <v/>
      </c>
      <c r="G14" s="25" t="str">
        <f>IF(VLOOKUP($A14,Times!$A:$AB,G$1,0)="","",(VLOOKUP($A14,Times!$A:$AB,G$1,0)*(VLOOKUP(G$6,Women!$B:$CV,$E14-1,0))))</f>
        <v/>
      </c>
      <c r="H14" s="25">
        <f ca="1">IF(VLOOKUP($A14,Times!$A:$AB,H$1,0)="","",(VLOOKUP($A14,Times!$A:$AB,H$1,0)*(VLOOKUP(H$6,Women!$B:$CV,$E14-1,0))))</f>
        <v>3.5190847222222224E-2</v>
      </c>
      <c r="I14" s="25" t="str">
        <f>IF(VLOOKUP($A14,Times!$A:$AB,I$1,0)="","",(VLOOKUP($A14,Times!$A:$AB,I$1,0)*(VLOOKUP(I$6,Women!$B:$CV,$E14-1,0))))</f>
        <v/>
      </c>
      <c r="J14" s="25" t="str">
        <f>IF(VLOOKUP($A14,Times!$A:$AB,J$1,0)="","",(VLOOKUP($A14,Times!$A:$AB,J$1,0)*(VLOOKUP(J$6,Women!$B:$CV,$E14-1,0))))</f>
        <v/>
      </c>
      <c r="K14" s="25" t="str">
        <f>IF(VLOOKUP($A14,Times!$A:$AB,K$1,0)="","",(VLOOKUP($A14,Times!$A:$AB,K$1,0)*(VLOOKUP(K$6,Women!$B:$CV,$E14-1,0))))</f>
        <v/>
      </c>
      <c r="L14" s="25" t="str">
        <f>IF(VLOOKUP($A14,Times!$A:$AB,L$1,0)="","",(VLOOKUP($A14,Times!$A:$AB,L$1,0)*(VLOOKUP(L$6,Women!$B:$CV,$E14-1,0))))</f>
        <v/>
      </c>
      <c r="M14" s="153" t="str">
        <f>IF(VLOOKUP($A14,Times!$A:$AB,M$1,0)="","",(VLOOKUP($A14,Times!$A:$AB,M$1,0)*(VLOOKUP(M$6,Women!$B:$CV,$E14-1,0))))</f>
        <v/>
      </c>
      <c r="N14" s="152" t="str">
        <f>IF(VLOOKUP($A14,Times!$A:$AB,N$1,0)="","",(VLOOKUP($A14,Times!$A:$AB,N$1,0)*(VLOOKUP(N$6,Women!$B:$CV,$E14-1,0))))</f>
        <v/>
      </c>
      <c r="O14" s="35" t="str">
        <f>IF(VLOOKUP($A14,Times!$A:$AB,O$1,0)="","",(VLOOKUP($A14,Times!$A:$AB,O$1,0)*(VLOOKUP(O$6,Women!$B:$CV,$E14-1,0))))</f>
        <v/>
      </c>
      <c r="P14" s="35" t="str">
        <f>IF(VLOOKUP($A14,Times!$A:$AB,P$1,0)="","",(VLOOKUP($A14,Times!$A:$AB,P$1,0)*(VLOOKUP(P$6,Women!$B:$CV,$E14-1,0))))</f>
        <v/>
      </c>
      <c r="Q14" s="35" t="str">
        <f>IF(VLOOKUP($A14,Times!$A:$AB,Q$1,0)="","",(VLOOKUP($A14,Times!$A:$AB,Q$1,0)*(VLOOKUP(Q$6,Women!$B:$CV,$E14-1,0))))</f>
        <v/>
      </c>
      <c r="R14" s="35">
        <f ca="1">IF(VLOOKUP($A14,Times!$A:$AB,R$1,0)="","",(VLOOKUP($A14,Times!$A:$AB,R$1,0)*(VLOOKUP(R$6,Women!$B:$CV,$E14-1,0))))</f>
        <v>5.4541509259259255E-2</v>
      </c>
      <c r="S14" s="35">
        <f ca="1">IF(VLOOKUP($A14,Times!$A:$AB,S$1,0)="","",(VLOOKUP($A14,Times!$A:$AB,S$1,0)*(VLOOKUP(S$6,Women!$B:$CV,$E14-1,0))))</f>
        <v>5.2620601851851856E-2</v>
      </c>
      <c r="T14" s="36" t="str">
        <f>IF(VLOOKUP($A14,Times!$A:$AB,T$1,0)="","",(VLOOKUP($A14,Times!$A:$AB,T$1,0)*(VLOOKUP(T$6,Women!$B:$CV,$E14-1,0))))</f>
        <v/>
      </c>
      <c r="U14" s="252">
        <f ca="1">IF(VLOOKUP($A14,Times!$A:$AB,U$1,0)="","",(VLOOKUP($A14,Times!$A:$AB,U$1,0)*(VLOOKUP(U$6,Women!$B:$CV,$E14-1,0))))</f>
        <v>6.9428541666666663E-2</v>
      </c>
      <c r="V14" s="253" t="str">
        <f>IF(VLOOKUP($A14,Times!$A:$AB,V$1,0)="","",(VLOOKUP($A14,Times!$A:$AB,V$1,0)*(VLOOKUP(V$6,Women!$B:$CV,$E14-1,0))))</f>
        <v/>
      </c>
      <c r="W14" s="253">
        <f ca="1">IF(VLOOKUP($A14,Times!$A:$AB,W$1,0)="","",(VLOOKUP($A14,Times!$A:$AB,W$1,0)*(VLOOKUP(W$6,Women!$B:$CV,$E14-1,0))))</f>
        <v>7.1257490740740739E-2</v>
      </c>
      <c r="X14" s="253" t="str">
        <f>IF(VLOOKUP($A14,Times!$A:$AB,X$1,0)="","",(VLOOKUP($A14,Times!$A:$AB,X$1,0)*(VLOOKUP(X$6,Women!$B:$CV,$E14-1,0))))</f>
        <v/>
      </c>
      <c r="Y14" s="253">
        <f ca="1">IF(VLOOKUP($A14,Times!$A:$AB,Y$1,0)="","",(VLOOKUP($A14,Times!$A:$AB,Y$1,0)*(VLOOKUP(Y$6,Women!$B:$CV,$E14-1,0))))</f>
        <v>6.8856356481481487E-2</v>
      </c>
      <c r="Z14" s="254">
        <f ca="1">IF(VLOOKUP($A14,Times!$A:$AB,Z$1,0)="","",(VLOOKUP($A14,Times!$A:$AB,Z$1,0)*(VLOOKUP(Z$6,Women!$B:$CV,$E14-1,0))))</f>
        <v>0.13470050925925925</v>
      </c>
      <c r="AA14" s="97">
        <f ca="1">SUM(Champ!AA14)</f>
        <v>600</v>
      </c>
      <c r="AB14" s="2">
        <f t="shared" ref="AB14:AB26" ca="1" si="4">COUNTIF(F14:Z14,"&gt;0")</f>
        <v>7</v>
      </c>
      <c r="AC14" s="66" t="str">
        <f t="shared" ref="AC14:AC26" ca="1" si="5">IF(AND(COUNTIF(F14:Z14,"&gt;0")&gt;=6),"Yes","")</f>
        <v>Yes</v>
      </c>
      <c r="AD14" s="3">
        <f ca="1">SUM(Champ!AD14)</f>
        <v>1</v>
      </c>
    </row>
    <row r="15" spans="1:37" ht="16.5" customHeight="1" x14ac:dyDescent="0.2">
      <c r="A15" s="173" t="str">
        <f t="shared" si="0"/>
        <v>SusanDenham-Smith</v>
      </c>
      <c r="B15" s="126" t="s">
        <v>66</v>
      </c>
      <c r="C15" s="43" t="s">
        <v>38</v>
      </c>
      <c r="D15" s="74">
        <f>VLOOKUP(A15,'DB1'!$A:$D,4,0)</f>
        <v>25081</v>
      </c>
      <c r="E15" s="75">
        <f t="shared" ca="1" si="3"/>
        <v>44</v>
      </c>
      <c r="F15" s="25">
        <f ca="1">IF(VLOOKUP($A15,Times!$A:$AB,F$1,0)="","",(VLOOKUP($A15,Times!$A:$AB,F$1,0)*(VLOOKUP(F$6,Women!$B:$CV,$E15-1,0))))</f>
        <v>5.1776291666666675E-2</v>
      </c>
      <c r="G15" s="25" t="str">
        <f>IF(VLOOKUP($A15,Times!$A:$AB,G$1,0)="","",(VLOOKUP($A15,Times!$A:$AB,G$1,0)*(VLOOKUP(G$6,Women!$B:$CV,$E15-1,0))))</f>
        <v/>
      </c>
      <c r="H15" s="25" t="str">
        <f>IF(VLOOKUP($A15,Times!$A:$AB,H$1,0)="","",(VLOOKUP($A15,Times!$A:$AB,H$1,0)*(VLOOKUP(H$6,Women!$B:$CV,$E15-1,0))))</f>
        <v/>
      </c>
      <c r="I15" s="25" t="str">
        <f>IF(VLOOKUP($A15,Times!$A:$AB,I$1,0)="","",(VLOOKUP($A15,Times!$A:$AB,I$1,0)*(VLOOKUP(I$6,Women!$B:$CV,$E15-1,0))))</f>
        <v/>
      </c>
      <c r="J15" s="25" t="str">
        <f>IF(VLOOKUP($A15,Times!$A:$AB,J$1,0)="","",(VLOOKUP($A15,Times!$A:$AB,J$1,0)*(VLOOKUP(J$6,Women!$B:$CV,$E15-1,0))))</f>
        <v/>
      </c>
      <c r="K15" s="25" t="str">
        <f>IF(VLOOKUP($A15,Times!$A:$AB,K$1,0)="","",(VLOOKUP($A15,Times!$A:$AB,K$1,0)*(VLOOKUP(K$6,Women!$B:$CV,$E15-1,0))))</f>
        <v/>
      </c>
      <c r="L15" s="25" t="str">
        <f>IF(VLOOKUP($A15,Times!$A:$AB,L$1,0)="","",(VLOOKUP($A15,Times!$A:$AB,L$1,0)*(VLOOKUP(L$6,Women!$B:$CV,$E15-1,0))))</f>
        <v/>
      </c>
      <c r="M15" s="153" t="str">
        <f>IF(VLOOKUP($A15,Times!$A:$AB,M$1,0)="","",(VLOOKUP($A15,Times!$A:$AB,M$1,0)*(VLOOKUP(M$6,Women!$B:$CV,$E15-1,0))))</f>
        <v/>
      </c>
      <c r="N15" s="152" t="str">
        <f>IF(VLOOKUP($A15,Times!$A:$AB,N$1,0)="","",(VLOOKUP($A15,Times!$A:$AB,N$1,0)*(VLOOKUP(N$6,Women!$B:$CV,$E15-1,0))))</f>
        <v/>
      </c>
      <c r="O15" s="35" t="str">
        <f>IF(VLOOKUP($A15,Times!$A:$AB,O$1,0)="","",(VLOOKUP($A15,Times!$A:$AB,O$1,0)*(VLOOKUP(O$6,Women!$B:$CV,$E15-1,0))))</f>
        <v/>
      </c>
      <c r="P15" s="35" t="str">
        <f>IF(VLOOKUP($A15,Times!$A:$AB,P$1,0)="","",(VLOOKUP($A15,Times!$A:$AB,P$1,0)*(VLOOKUP(P$6,Women!$B:$CV,$E15-1,0))))</f>
        <v/>
      </c>
      <c r="Q15" s="35" t="str">
        <f>IF(VLOOKUP($A15,Times!$A:$AB,Q$1,0)="","",(VLOOKUP($A15,Times!$A:$AB,Q$1,0)*(VLOOKUP(Q$6,Women!$B:$CV,$E15-1,0))))</f>
        <v/>
      </c>
      <c r="R15" s="35" t="str">
        <f>IF(VLOOKUP($A15,Times!$A:$AB,R$1,0)="","",(VLOOKUP($A15,Times!$A:$AB,R$1,0)*(VLOOKUP(R$6,Women!$B:$CV,$E15-1,0))))</f>
        <v/>
      </c>
      <c r="S15" s="35" t="str">
        <f>IF(VLOOKUP($A15,Times!$A:$AB,S$1,0)="","",(VLOOKUP($A15,Times!$A:$AB,S$1,0)*(VLOOKUP(S$6,Women!$B:$CV,$E15-1,0))))</f>
        <v/>
      </c>
      <c r="T15" s="36" t="str">
        <f>IF(VLOOKUP($A15,Times!$A:$AB,T$1,0)="","",(VLOOKUP($A15,Times!$A:$AB,T$1,0)*(VLOOKUP(T$6,Women!$B:$CV,$E15-1,0))))</f>
        <v/>
      </c>
      <c r="U15" s="252" t="str">
        <f>IF(VLOOKUP($A15,Times!$A:$AB,U$1,0)="","",(VLOOKUP($A15,Times!$A:$AB,U$1,0)*(VLOOKUP(U$6,Women!$B:$CV,$E15-1,0))))</f>
        <v/>
      </c>
      <c r="V15" s="253" t="str">
        <f>IF(VLOOKUP($A15,Times!$A:$AB,V$1,0)="","",(VLOOKUP($A15,Times!$A:$AB,V$1,0)*(VLOOKUP(V$6,Women!$B:$CV,$E15-1,0))))</f>
        <v/>
      </c>
      <c r="W15" s="253" t="str">
        <f>IF(VLOOKUP($A15,Times!$A:$AB,W$1,0)="","",(VLOOKUP($A15,Times!$A:$AB,W$1,0)*(VLOOKUP(W$6,Women!$B:$CV,$E15-1,0))))</f>
        <v/>
      </c>
      <c r="X15" s="253" t="str">
        <f>IF(VLOOKUP($A15,Times!$A:$AB,X$1,0)="","",(VLOOKUP($A15,Times!$A:$AB,X$1,0)*(VLOOKUP(X$6,Women!$B:$CV,$E15-1,0))))</f>
        <v/>
      </c>
      <c r="Y15" s="253" t="str">
        <f>IF(VLOOKUP($A15,Times!$A:$AB,Y$1,0)="","",(VLOOKUP($A15,Times!$A:$AB,Y$1,0)*(VLOOKUP(Y$6,Women!$B:$CV,$E15-1,0))))</f>
        <v/>
      </c>
      <c r="Z15" s="254" t="str">
        <f>IF(VLOOKUP($A15,Times!$A:$AB,Z$1,0)="","",(VLOOKUP($A15,Times!$A:$AB,Z$1,0)*(VLOOKUP(Z$6,Women!$B:$CV,$E15-1,0))))</f>
        <v/>
      </c>
      <c r="AA15" s="97">
        <f ca="1">SUM(Champ!AA15)</f>
        <v>99</v>
      </c>
      <c r="AB15" s="2">
        <f t="shared" ca="1" si="4"/>
        <v>1</v>
      </c>
      <c r="AC15" s="66" t="str">
        <f t="shared" ca="1" si="5"/>
        <v/>
      </c>
      <c r="AD15" s="3">
        <f ca="1">SUM(Champ!AD15)</f>
        <v>10</v>
      </c>
    </row>
    <row r="16" spans="1:37" ht="15.75" customHeight="1" x14ac:dyDescent="0.2">
      <c r="A16" s="173" t="str">
        <f t="shared" si="0"/>
        <v>SarahEdwards</v>
      </c>
      <c r="B16" s="126" t="s">
        <v>39</v>
      </c>
      <c r="C16" s="43" t="s">
        <v>127</v>
      </c>
      <c r="D16" s="74">
        <f>VLOOKUP(A16,'DB1'!$A:$D,4,0)</f>
        <v>24598</v>
      </c>
      <c r="E16" s="75">
        <f t="shared" ca="1" si="3"/>
        <v>45</v>
      </c>
      <c r="F16" s="25">
        <f ca="1">IF(VLOOKUP($A16,Times!$A:$AB,F$1,0)="","",(VLOOKUP($A16,Times!$A:$AB,F$1,0)*(VLOOKUP(F$6,Women!$B:$CV,$E16-1,0))))</f>
        <v>5.1006424768518514E-2</v>
      </c>
      <c r="G16" s="25" t="str">
        <f>IF(VLOOKUP($A16,Times!$A:$AB,G$1,0)="","",(VLOOKUP($A16,Times!$A:$AB,G$1,0)*(VLOOKUP(G$6,Women!$B:$CV,$E16-1,0))))</f>
        <v/>
      </c>
      <c r="H16" s="25" t="str">
        <f>IF(VLOOKUP($A16,Times!$A:$AB,H$1,0)="","",(VLOOKUP($A16,Times!$A:$AB,H$1,0)*(VLOOKUP(H$6,Women!$B:$CV,$E16-1,0))))</f>
        <v/>
      </c>
      <c r="I16" s="25" t="str">
        <f>IF(VLOOKUP($A16,Times!$A:$AB,I$1,0)="","",(VLOOKUP($A16,Times!$A:$AB,I$1,0)*(VLOOKUP(I$6,Women!$B:$CV,$E16-1,0))))</f>
        <v/>
      </c>
      <c r="J16" s="25" t="str">
        <f>IF(VLOOKUP($A16,Times!$A:$AB,J$1,0)="","",(VLOOKUP($A16,Times!$A:$AB,J$1,0)*(VLOOKUP(J$6,Women!$B:$CV,$E16-1,0))))</f>
        <v/>
      </c>
      <c r="K16" s="25" t="str">
        <f>IF(VLOOKUP($A16,Times!$A:$AB,K$1,0)="","",(VLOOKUP($A16,Times!$A:$AB,K$1,0)*(VLOOKUP(K$6,Women!$B:$CV,$E16-1,0))))</f>
        <v/>
      </c>
      <c r="L16" s="25" t="str">
        <f>IF(VLOOKUP($A16,Times!$A:$AB,L$1,0)="","",(VLOOKUP($A16,Times!$A:$AB,L$1,0)*(VLOOKUP(L$6,Women!$B:$CV,$E16-1,0))))</f>
        <v/>
      </c>
      <c r="M16" s="153" t="str">
        <f>IF(VLOOKUP($A16,Times!$A:$AB,M$1,0)="","",(VLOOKUP($A16,Times!$A:$AB,M$1,0)*(VLOOKUP(M$6,Women!$B:$CV,$E16-1,0))))</f>
        <v/>
      </c>
      <c r="N16" s="152" t="str">
        <f>IF(VLOOKUP($A16,Times!$A:$AB,N$1,0)="","",(VLOOKUP($A16,Times!$A:$AB,N$1,0)*(VLOOKUP(N$6,Women!$B:$CV,$E16-1,0))))</f>
        <v/>
      </c>
      <c r="O16" s="35" t="str">
        <f>IF(VLOOKUP($A16,Times!$A:$AB,O$1,0)="","",(VLOOKUP($A16,Times!$A:$AB,O$1,0)*(VLOOKUP(O$6,Women!$B:$CV,$E16-1,0))))</f>
        <v/>
      </c>
      <c r="P16" s="35" t="str">
        <f>IF(VLOOKUP($A16,Times!$A:$AB,P$1,0)="","",(VLOOKUP($A16,Times!$A:$AB,P$1,0)*(VLOOKUP(P$6,Women!$B:$CV,$E16-1,0))))</f>
        <v/>
      </c>
      <c r="Q16" s="35" t="str">
        <f>IF(VLOOKUP($A16,Times!$A:$AB,Q$1,0)="","",(VLOOKUP($A16,Times!$A:$AB,Q$1,0)*(VLOOKUP(Q$6,Women!$B:$CV,$E16-1,0))))</f>
        <v/>
      </c>
      <c r="R16" s="35" t="str">
        <f>IF(VLOOKUP($A16,Times!$A:$AB,R$1,0)="","",(VLOOKUP($A16,Times!$A:$AB,R$1,0)*(VLOOKUP(R$6,Women!$B:$CV,$E16-1,0))))</f>
        <v/>
      </c>
      <c r="S16" s="35" t="str">
        <f>IF(VLOOKUP($A16,Times!$A:$AB,S$1,0)="","",(VLOOKUP($A16,Times!$A:$AB,S$1,0)*(VLOOKUP(S$6,Women!$B:$CV,$E16-1,0))))</f>
        <v/>
      </c>
      <c r="T16" s="36" t="str">
        <f>IF(VLOOKUP($A16,Times!$A:$AB,T$1,0)="","",(VLOOKUP($A16,Times!$A:$AB,T$1,0)*(VLOOKUP(T$6,Women!$B:$CV,$E16-1,0))))</f>
        <v/>
      </c>
      <c r="U16" s="252" t="str">
        <f>IF(VLOOKUP($A16,Times!$A:$AB,U$1,0)="","",(VLOOKUP($A16,Times!$A:$AB,U$1,0)*(VLOOKUP(U$6,Women!$B:$CV,$E16-1,0))))</f>
        <v/>
      </c>
      <c r="V16" s="253" t="str">
        <f>IF(VLOOKUP($A16,Times!$A:$AB,V$1,0)="","",(VLOOKUP($A16,Times!$A:$AB,V$1,0)*(VLOOKUP(V$6,Women!$B:$CV,$E16-1,0))))</f>
        <v/>
      </c>
      <c r="W16" s="253" t="str">
        <f>IF(VLOOKUP($A16,Times!$A:$AB,W$1,0)="","",(VLOOKUP($A16,Times!$A:$AB,W$1,0)*(VLOOKUP(W$6,Women!$B:$CV,$E16-1,0))))</f>
        <v/>
      </c>
      <c r="X16" s="253" t="str">
        <f>IF(VLOOKUP($A16,Times!$A:$AB,X$1,0)="","",(VLOOKUP($A16,Times!$A:$AB,X$1,0)*(VLOOKUP(X$6,Women!$B:$CV,$E16-1,0))))</f>
        <v/>
      </c>
      <c r="Y16" s="253">
        <f ca="1">IF(VLOOKUP($A16,Times!$A:$AB,Y$1,0)="","",(VLOOKUP($A16,Times!$A:$AB,Y$1,0)*(VLOOKUP(Y$6,Women!$B:$CV,$E16-1,0))))</f>
        <v>8.2263903935185179E-2</v>
      </c>
      <c r="Z16" s="254" t="str">
        <f>IF(VLOOKUP($A16,Times!$A:$AB,Z$1,0)="","",(VLOOKUP($A16,Times!$A:$AB,Z$1,0)*(VLOOKUP(Z$6,Women!$B:$CV,$E16-1,0))))</f>
        <v/>
      </c>
      <c r="AA16" s="97">
        <f ca="1">SUM(Champ!AA16)</f>
        <v>197</v>
      </c>
      <c r="AB16" s="2">
        <f t="shared" ca="1" si="4"/>
        <v>2</v>
      </c>
      <c r="AC16" s="66" t="str">
        <f t="shared" ca="1" si="5"/>
        <v/>
      </c>
      <c r="AD16" s="3">
        <f ca="1">SUM(Champ!AD16)</f>
        <v>8</v>
      </c>
    </row>
    <row r="17" spans="1:30" ht="15" x14ac:dyDescent="0.2">
      <c r="A17" s="173" t="str">
        <f t="shared" si="0"/>
        <v>MargaretGrant</v>
      </c>
      <c r="B17" s="126" t="s">
        <v>21</v>
      </c>
      <c r="C17" s="43" t="s">
        <v>27</v>
      </c>
      <c r="D17" s="74">
        <f>VLOOKUP(A17,'DB1'!$A:$D,4,0)</f>
        <v>17456</v>
      </c>
      <c r="E17" s="75">
        <f t="shared" ca="1" si="3"/>
        <v>65</v>
      </c>
      <c r="F17" s="25" t="str">
        <f>IF(VLOOKUP($A17,Times!$A:$AB,F$1,0)="","",(VLOOKUP($A17,Times!$A:$AB,F$1,0)*(VLOOKUP(F$6,Women!$B:$CV,$E17-1,0))))</f>
        <v/>
      </c>
      <c r="G17" s="25">
        <f ca="1">IF(VLOOKUP($A17,Times!$A:$AB,G$1,0)="","",(VLOOKUP($A17,Times!$A:$AB,G$1,0)*(VLOOKUP(G$6,Women!$B:$CV,$E17-1,0))))</f>
        <v>2.3402225694444445E-2</v>
      </c>
      <c r="H17" s="25" t="str">
        <f>IF(VLOOKUP($A17,Times!$A:$AB,H$1,0)="","",(VLOOKUP($A17,Times!$A:$AB,H$1,0)*(VLOOKUP(H$6,Women!$B:$CV,$E17-1,0))))</f>
        <v/>
      </c>
      <c r="I17" s="25">
        <f ca="1">IF(VLOOKUP($A17,Times!$A:$AB,I$1,0)="","",(VLOOKUP($A17,Times!$A:$AB,I$1,0)*(VLOOKUP(I$6,Women!$B:$CV,$E17-1,0))))</f>
        <v>2.7015376157407411E-2</v>
      </c>
      <c r="J17" s="25" t="str">
        <f>IF(VLOOKUP($A17,Times!$A:$AB,J$1,0)="","",(VLOOKUP($A17,Times!$A:$AB,J$1,0)*(VLOOKUP(J$6,Women!$B:$CV,$E17-1,0))))</f>
        <v/>
      </c>
      <c r="K17" s="25" t="str">
        <f>IF(VLOOKUP($A17,Times!$A:$AB,K$1,0)="","",(VLOOKUP($A17,Times!$A:$AB,K$1,0)*(VLOOKUP(K$6,Women!$B:$CV,$E17-1,0))))</f>
        <v/>
      </c>
      <c r="L17" s="25">
        <f ca="1">IF(VLOOKUP($A17,Times!$A:$AB,L$1,0)="","",(VLOOKUP($A17,Times!$A:$AB,L$1,0)*(VLOOKUP(L$6,Women!$B:$CV,$E17-1,0))))</f>
        <v>2.8688747685185187E-2</v>
      </c>
      <c r="M17" s="153" t="str">
        <f>IF(VLOOKUP($A17,Times!$A:$AB,M$1,0)="","",(VLOOKUP($A17,Times!$A:$AB,M$1,0)*(VLOOKUP(M$6,Women!$B:$CV,$E17-1,0))))</f>
        <v/>
      </c>
      <c r="N17" s="152" t="str">
        <f>IF(VLOOKUP($A17,Times!$A:$AB,N$1,0)="","",(VLOOKUP($A17,Times!$A:$AB,N$1,0)*(VLOOKUP(N$6,Women!$B:$CV,$E17-1,0))))</f>
        <v/>
      </c>
      <c r="O17" s="35" t="str">
        <f>IF(VLOOKUP($A17,Times!$A:$AB,O$1,0)="","",(VLOOKUP($A17,Times!$A:$AB,O$1,0)*(VLOOKUP(O$6,Women!$B:$CV,$E17-1,0))))</f>
        <v/>
      </c>
      <c r="P17" s="35" t="str">
        <f>IF(VLOOKUP($A17,Times!$A:$AB,P$1,0)="","",(VLOOKUP($A17,Times!$A:$AB,P$1,0)*(VLOOKUP(P$6,Women!$B:$CV,$E17-1,0))))</f>
        <v/>
      </c>
      <c r="Q17" s="35" t="str">
        <f>IF(VLOOKUP($A17,Times!$A:$AB,Q$1,0)="","",(VLOOKUP($A17,Times!$A:$AB,Q$1,0)*(VLOOKUP(Q$6,Women!$B:$CV,$E17-1,0))))</f>
        <v/>
      </c>
      <c r="R17" s="35" t="str">
        <f>IF(VLOOKUP($A17,Times!$A:$AB,R$1,0)="","",(VLOOKUP($A17,Times!$A:$AB,R$1,0)*(VLOOKUP(R$6,Women!$B:$CV,$E17-1,0))))</f>
        <v/>
      </c>
      <c r="S17" s="35" t="str">
        <f>IF(VLOOKUP($A17,Times!$A:$AB,S$1,0)="","",(VLOOKUP($A17,Times!$A:$AB,S$1,0)*(VLOOKUP(S$6,Women!$B:$CV,$E17-1,0))))</f>
        <v/>
      </c>
      <c r="T17" s="36" t="str">
        <f>IF(VLOOKUP($A17,Times!$A:$AB,T$1,0)="","",(VLOOKUP($A17,Times!$A:$AB,T$1,0)*(VLOOKUP(T$6,Women!$B:$CV,$E17-1,0))))</f>
        <v/>
      </c>
      <c r="U17" s="252" t="str">
        <f>IF(VLOOKUP($A17,Times!$A:$AB,U$1,0)="","",(VLOOKUP($A17,Times!$A:$AB,U$1,0)*(VLOOKUP(U$6,Women!$B:$CV,$E17-1,0))))</f>
        <v/>
      </c>
      <c r="V17" s="253" t="str">
        <f>IF(VLOOKUP($A17,Times!$A:$AB,V$1,0)="","",(VLOOKUP($A17,Times!$A:$AB,V$1,0)*(VLOOKUP(V$6,Women!$B:$CV,$E17-1,0))))</f>
        <v/>
      </c>
      <c r="W17" s="253" t="str">
        <f>IF(VLOOKUP($A17,Times!$A:$AB,W$1,0)="","",(VLOOKUP($A17,Times!$A:$AB,W$1,0)*(VLOOKUP(W$6,Women!$B:$CV,$E17-1,0))))</f>
        <v/>
      </c>
      <c r="X17" s="253" t="str">
        <f>IF(VLOOKUP($A17,Times!$A:$AB,X$1,0)="","",(VLOOKUP($A17,Times!$A:$AB,X$1,0)*(VLOOKUP(X$6,Women!$B:$CV,$E17-1,0))))</f>
        <v/>
      </c>
      <c r="Y17" s="253" t="str">
        <f>IF(VLOOKUP($A17,Times!$A:$AB,Y$1,0)="","",(VLOOKUP($A17,Times!$A:$AB,Y$1,0)*(VLOOKUP(Y$6,Women!$B:$CV,$E17-1,0))))</f>
        <v/>
      </c>
      <c r="Z17" s="254" t="str">
        <f>IF(VLOOKUP($A17,Times!$A:$AB,Z$1,0)="","",(VLOOKUP($A17,Times!$A:$AB,Z$1,0)*(VLOOKUP(Z$6,Women!$B:$CV,$E17-1,0))))</f>
        <v/>
      </c>
      <c r="AA17" s="97">
        <f ca="1">SUM(Champ!AA17)</f>
        <v>300</v>
      </c>
      <c r="AB17" s="2">
        <f t="shared" ca="1" si="4"/>
        <v>3</v>
      </c>
      <c r="AC17" s="66" t="str">
        <f t="shared" ca="1" si="5"/>
        <v/>
      </c>
      <c r="AD17" s="3">
        <f ca="1">SUM(Champ!AD17)</f>
        <v>5</v>
      </c>
    </row>
    <row r="18" spans="1:30" ht="15" x14ac:dyDescent="0.2">
      <c r="A18" s="173" t="str">
        <f t="shared" si="0"/>
        <v>AllisonHall</v>
      </c>
      <c r="B18" s="126" t="s">
        <v>31</v>
      </c>
      <c r="C18" s="43" t="s">
        <v>30</v>
      </c>
      <c r="D18" s="74">
        <f>VLOOKUP(A18,'DB1'!$A:$D,4,0)</f>
        <v>24471</v>
      </c>
      <c r="E18" s="75">
        <f t="shared" ca="1" si="3"/>
        <v>46</v>
      </c>
      <c r="F18" s="25" t="str">
        <f>IF(VLOOKUP($A18,Times!$A:$AB,F$1,0)="","",(VLOOKUP($A18,Times!$A:$AB,F$1,0)*(VLOOKUP(F$6,Women!$B:$CV,$E18-1,0))))</f>
        <v/>
      </c>
      <c r="G18" s="25" t="str">
        <f>IF(VLOOKUP($A18,Times!$A:$AB,G$1,0)="","",(VLOOKUP($A18,Times!$A:$AB,G$1,0)*(VLOOKUP(G$6,Women!$B:$CV,$E18-1,0))))</f>
        <v/>
      </c>
      <c r="H18" s="25" t="str">
        <f>IF(VLOOKUP($A18,Times!$A:$AB,H$1,0)="","",(VLOOKUP($A18,Times!$A:$AB,H$1,0)*(VLOOKUP(H$6,Women!$B:$CV,$E18-1,0))))</f>
        <v/>
      </c>
      <c r="I18" s="25" t="str">
        <f>IF(VLOOKUP($A18,Times!$A:$AB,I$1,0)="","",(VLOOKUP($A18,Times!$A:$AB,I$1,0)*(VLOOKUP(I$6,Women!$B:$CV,$E18-1,0))))</f>
        <v/>
      </c>
      <c r="J18" s="25" t="str">
        <f>IF(VLOOKUP($A18,Times!$A:$AB,J$1,0)="","",(VLOOKUP($A18,Times!$A:$AB,J$1,0)*(VLOOKUP(J$6,Women!$B:$CV,$E18-1,0))))</f>
        <v/>
      </c>
      <c r="K18" s="25" t="str">
        <f>IF(VLOOKUP($A18,Times!$A:$AB,K$1,0)="","",(VLOOKUP($A18,Times!$A:$AB,K$1,0)*(VLOOKUP(K$6,Women!$B:$CV,$E18-1,0))))</f>
        <v/>
      </c>
      <c r="L18" s="25" t="str">
        <f>IF(VLOOKUP($A18,Times!$A:$AB,L$1,0)="","",(VLOOKUP($A18,Times!$A:$AB,L$1,0)*(VLOOKUP(L$6,Women!$B:$CV,$E18-1,0))))</f>
        <v/>
      </c>
      <c r="M18" s="153" t="str">
        <f>IF(VLOOKUP($A18,Times!$A:$AB,M$1,0)="","",(VLOOKUP($A18,Times!$A:$AB,M$1,0)*(VLOOKUP(M$6,Women!$B:$CV,$E18-1,0))))</f>
        <v/>
      </c>
      <c r="N18" s="152" t="str">
        <f>IF(VLOOKUP($A18,Times!$A:$AB,N$1,0)="","",(VLOOKUP($A18,Times!$A:$AB,N$1,0)*(VLOOKUP(N$6,Women!$B:$CV,$E18-1,0))))</f>
        <v/>
      </c>
      <c r="O18" s="35" t="str">
        <f>IF(VLOOKUP($A18,Times!$A:$AB,O$1,0)="","",(VLOOKUP($A18,Times!$A:$AB,O$1,0)*(VLOOKUP(O$6,Women!$B:$CV,$E18-1,0))))</f>
        <v/>
      </c>
      <c r="P18" s="35" t="str">
        <f>IF(VLOOKUP($A18,Times!$A:$AB,P$1,0)="","",(VLOOKUP($A18,Times!$A:$AB,P$1,0)*(VLOOKUP(P$6,Women!$B:$CV,$E18-1,0))))</f>
        <v/>
      </c>
      <c r="Q18" s="35" t="str">
        <f>IF(VLOOKUP($A18,Times!$A:$AB,Q$1,0)="","",(VLOOKUP($A18,Times!$A:$AB,Q$1,0)*(VLOOKUP(Q$6,Women!$B:$CV,$E18-1,0))))</f>
        <v/>
      </c>
      <c r="R18" s="35" t="str">
        <f>IF(VLOOKUP($A18,Times!$A:$AB,R$1,0)="","",(VLOOKUP($A18,Times!$A:$AB,R$1,0)*(VLOOKUP(R$6,Women!$B:$CV,$E18-1,0))))</f>
        <v/>
      </c>
      <c r="S18" s="35" t="str">
        <f>IF(VLOOKUP($A18,Times!$A:$AB,S$1,0)="","",(VLOOKUP($A18,Times!$A:$AB,S$1,0)*(VLOOKUP(S$6,Women!$B:$CV,$E18-1,0))))</f>
        <v/>
      </c>
      <c r="T18" s="36" t="str">
        <f>IF(VLOOKUP($A18,Times!$A:$AB,T$1,0)="","",(VLOOKUP($A18,Times!$A:$AB,T$1,0)*(VLOOKUP(T$6,Women!$B:$CV,$E18-1,0))))</f>
        <v/>
      </c>
      <c r="U18" s="252" t="str">
        <f>IF(VLOOKUP($A18,Times!$A:$AB,U$1,0)="","",(VLOOKUP($A18,Times!$A:$AB,U$1,0)*(VLOOKUP(U$6,Women!$B:$CV,$E18-1,0))))</f>
        <v/>
      </c>
      <c r="V18" s="253" t="str">
        <f>IF(VLOOKUP($A18,Times!$A:$AB,V$1,0)="","",(VLOOKUP($A18,Times!$A:$AB,V$1,0)*(VLOOKUP(V$6,Women!$B:$CV,$E18-1,0))))</f>
        <v/>
      </c>
      <c r="W18" s="253" t="str">
        <f>IF(VLOOKUP($A18,Times!$A:$AB,W$1,0)="","",(VLOOKUP($A18,Times!$A:$AB,W$1,0)*(VLOOKUP(W$6,Women!$B:$CV,$E18-1,0))))</f>
        <v/>
      </c>
      <c r="X18" s="253" t="str">
        <f>IF(VLOOKUP($A18,Times!$A:$AB,X$1,0)="","",(VLOOKUP($A18,Times!$A:$AB,X$1,0)*(VLOOKUP(X$6,Women!$B:$CV,$E18-1,0))))</f>
        <v/>
      </c>
      <c r="Y18" s="253" t="str">
        <f>IF(VLOOKUP($A18,Times!$A:$AB,Y$1,0)="","",(VLOOKUP($A18,Times!$A:$AB,Y$1,0)*(VLOOKUP(Y$6,Women!$B:$CV,$E18-1,0))))</f>
        <v/>
      </c>
      <c r="Z18" s="254" t="str">
        <f>IF(VLOOKUP($A18,Times!$A:$AB,Z$1,0)="","",(VLOOKUP($A18,Times!$A:$AB,Z$1,0)*(VLOOKUP(Z$6,Women!$B:$CV,$E18-1,0))))</f>
        <v/>
      </c>
      <c r="AA18" s="97">
        <f>SUM(Champ!AA18)</f>
        <v>0</v>
      </c>
      <c r="AB18" s="2">
        <f t="shared" si="4"/>
        <v>0</v>
      </c>
      <c r="AC18" s="66" t="str">
        <f t="shared" si="5"/>
        <v/>
      </c>
      <c r="AD18" s="3">
        <f ca="1">SUM(Champ!AD18)</f>
        <v>13</v>
      </c>
    </row>
    <row r="19" spans="1:30" ht="15" x14ac:dyDescent="0.2">
      <c r="A19" s="173" t="str">
        <f t="shared" si="0"/>
        <v>MargaretHawley</v>
      </c>
      <c r="B19" s="126" t="s">
        <v>21</v>
      </c>
      <c r="C19" s="43" t="s">
        <v>22</v>
      </c>
      <c r="D19" s="74">
        <f>VLOOKUP(A19,'DB1'!$A:$D,4,0)</f>
        <v>20887</v>
      </c>
      <c r="E19" s="75">
        <f t="shared" ca="1" si="3"/>
        <v>55</v>
      </c>
      <c r="F19" s="25" t="str">
        <f>IF(VLOOKUP($A19,Times!$A:$AB,F$1,0)="","",(VLOOKUP($A19,Times!$A:$AB,F$1,0)*(VLOOKUP(F$6,Women!$B:$CV,$E19-1,0))))</f>
        <v/>
      </c>
      <c r="G19" s="25" t="str">
        <f>IF(VLOOKUP($A19,Times!$A:$AB,G$1,0)="","",(VLOOKUP($A19,Times!$A:$AB,G$1,0)*(VLOOKUP(G$6,Women!$B:$CV,$E19-1,0))))</f>
        <v/>
      </c>
      <c r="H19" s="25" t="str">
        <f>IF(VLOOKUP($A19,Times!$A:$AB,H$1,0)="","",(VLOOKUP($A19,Times!$A:$AB,H$1,0)*(VLOOKUP(H$6,Women!$B:$CV,$E19-1,0))))</f>
        <v/>
      </c>
      <c r="I19" s="25" t="str">
        <f>IF(VLOOKUP($A19,Times!$A:$AB,I$1,0)="","",(VLOOKUP($A19,Times!$A:$AB,I$1,0)*(VLOOKUP(I$6,Women!$B:$CV,$E19-1,0))))</f>
        <v/>
      </c>
      <c r="J19" s="25" t="str">
        <f>IF(VLOOKUP($A19,Times!$A:$AB,J$1,0)="","",(VLOOKUP($A19,Times!$A:$AB,J$1,0)*(VLOOKUP(J$6,Women!$B:$CV,$E19-1,0))))</f>
        <v/>
      </c>
      <c r="K19" s="25" t="str">
        <f>IF(VLOOKUP($A19,Times!$A:$AB,K$1,0)="","",(VLOOKUP($A19,Times!$A:$AB,K$1,0)*(VLOOKUP(K$6,Women!$B:$CV,$E19-1,0))))</f>
        <v/>
      </c>
      <c r="L19" s="25" t="str">
        <f>IF(VLOOKUP($A19,Times!$A:$AB,L$1,0)="","",(VLOOKUP($A19,Times!$A:$AB,L$1,0)*(VLOOKUP(L$6,Women!$B:$CV,$E19-1,0))))</f>
        <v/>
      </c>
      <c r="M19" s="153" t="str">
        <f>IF(VLOOKUP($A19,Times!$A:$AB,M$1,0)="","",(VLOOKUP($A19,Times!$A:$AB,M$1,0)*(VLOOKUP(M$6,Women!$B:$CV,$E19-1,0))))</f>
        <v/>
      </c>
      <c r="N19" s="152">
        <f ca="1">IF(VLOOKUP($A19,Times!$A:$AB,N$1,0)="","",(VLOOKUP($A19,Times!$A:$AB,N$1,0)*(VLOOKUP(N$6,Women!$B:$CV,$E19-1,0))))</f>
        <v>4.7099975694444442E-2</v>
      </c>
      <c r="O19" s="35" t="str">
        <f>IF(VLOOKUP($A19,Times!$A:$AB,O$1,0)="","",(VLOOKUP($A19,Times!$A:$AB,O$1,0)*(VLOOKUP(O$6,Women!$B:$CV,$E19-1,0))))</f>
        <v/>
      </c>
      <c r="P19" s="35" t="str">
        <f>IF(VLOOKUP($A19,Times!$A:$AB,P$1,0)="","",(VLOOKUP($A19,Times!$A:$AB,P$1,0)*(VLOOKUP(P$6,Women!$B:$CV,$E19-1,0))))</f>
        <v/>
      </c>
      <c r="Q19" s="35" t="str">
        <f>IF(VLOOKUP($A19,Times!$A:$AB,Q$1,0)="","",(VLOOKUP($A19,Times!$A:$AB,Q$1,0)*(VLOOKUP(Q$6,Women!$B:$CV,$E19-1,0))))</f>
        <v/>
      </c>
      <c r="R19" s="35" t="str">
        <f>IF(VLOOKUP($A19,Times!$A:$AB,R$1,0)="","",(VLOOKUP($A19,Times!$A:$AB,R$1,0)*(VLOOKUP(R$6,Women!$B:$CV,$E19-1,0))))</f>
        <v/>
      </c>
      <c r="S19" s="35" t="str">
        <f>IF(VLOOKUP($A19,Times!$A:$AB,S$1,0)="","",(VLOOKUP($A19,Times!$A:$AB,S$1,0)*(VLOOKUP(S$6,Women!$B:$CV,$E19-1,0))))</f>
        <v/>
      </c>
      <c r="T19" s="36" t="str">
        <f>IF(VLOOKUP($A19,Times!$A:$AB,T$1,0)="","",(VLOOKUP($A19,Times!$A:$AB,T$1,0)*(VLOOKUP(T$6,Women!$B:$CV,$E19-1,0))))</f>
        <v/>
      </c>
      <c r="U19" s="252" t="str">
        <f>IF(VLOOKUP($A19,Times!$A:$AB,U$1,0)="","",(VLOOKUP($A19,Times!$A:$AB,U$1,0)*(VLOOKUP(U$6,Women!$B:$CV,$E19-1,0))))</f>
        <v/>
      </c>
      <c r="V19" s="253" t="str">
        <f>IF(VLOOKUP($A19,Times!$A:$AB,V$1,0)="","",(VLOOKUP($A19,Times!$A:$AB,V$1,0)*(VLOOKUP(V$6,Women!$B:$CV,$E19-1,0))))</f>
        <v/>
      </c>
      <c r="W19" s="253">
        <f ca="1">IF(VLOOKUP($A19,Times!$A:$AB,W$1,0)="","",(VLOOKUP($A19,Times!$A:$AB,W$1,0)*(VLOOKUP(W$6,Women!$B:$CV,$E19-1,0))))</f>
        <v>6.6120197916666665E-2</v>
      </c>
      <c r="X19" s="253">
        <f ca="1">IF(VLOOKUP($A19,Times!$A:$AB,X$1,0)="","",(VLOOKUP($A19,Times!$A:$AB,X$1,0)*(VLOOKUP(X$6,Women!$B:$CV,$E19-1,0))))</f>
        <v>6.426035763888889E-2</v>
      </c>
      <c r="Y19" s="253" t="str">
        <f>IF(VLOOKUP($A19,Times!$A:$AB,Y$1,0)="","",(VLOOKUP($A19,Times!$A:$AB,Y$1,0)*(VLOOKUP(Y$6,Women!$B:$CV,$E19-1,0))))</f>
        <v/>
      </c>
      <c r="Z19" s="254" t="str">
        <f>IF(VLOOKUP($A19,Times!$A:$AB,Z$1,0)="","",(VLOOKUP($A19,Times!$A:$AB,Z$1,0)*(VLOOKUP(Z$6,Women!$B:$CV,$E19-1,0))))</f>
        <v/>
      </c>
      <c r="AA19" s="97">
        <f ca="1">SUM(Champ!AA19)</f>
        <v>300</v>
      </c>
      <c r="AB19" s="2">
        <f t="shared" ca="1" si="4"/>
        <v>3</v>
      </c>
      <c r="AC19" s="66" t="str">
        <f t="shared" ca="1" si="5"/>
        <v/>
      </c>
      <c r="AD19" s="3">
        <f ca="1">SUM(Champ!AD19)</f>
        <v>5</v>
      </c>
    </row>
    <row r="20" spans="1:30" ht="15" x14ac:dyDescent="0.2">
      <c r="A20" s="173" t="str">
        <f t="shared" si="0"/>
        <v>GillianKidd</v>
      </c>
      <c r="B20" s="126" t="s">
        <v>36</v>
      </c>
      <c r="C20" s="43" t="s">
        <v>37</v>
      </c>
      <c r="D20" s="74">
        <f>VLOOKUP(A20,'DB1'!$A:$D,4,0)</f>
        <v>22225</v>
      </c>
      <c r="E20" s="75">
        <f t="shared" ca="1" si="3"/>
        <v>52</v>
      </c>
      <c r="F20" s="25" t="str">
        <f>IF(VLOOKUP($A20,Times!$A:$AB,F$1,0)="","",(VLOOKUP($A20,Times!$A:$AB,F$1,0)*(VLOOKUP(F$6,Women!$B:$CV,$E20-1,0))))</f>
        <v/>
      </c>
      <c r="G20" s="25" t="str">
        <f>IF(VLOOKUP($A20,Times!$A:$AB,G$1,0)="","",(VLOOKUP($A20,Times!$A:$AB,G$1,0)*(VLOOKUP(G$6,Women!$B:$CV,$E20-1,0))))</f>
        <v/>
      </c>
      <c r="H20" s="25" t="str">
        <f>IF(VLOOKUP($A20,Times!$A:$AB,H$1,0)="","",(VLOOKUP($A20,Times!$A:$AB,H$1,0)*(VLOOKUP(H$6,Women!$B:$CV,$E20-1,0))))</f>
        <v/>
      </c>
      <c r="I20" s="25" t="str">
        <f>IF(VLOOKUP($A20,Times!$A:$AB,I$1,0)="","",(VLOOKUP($A20,Times!$A:$AB,I$1,0)*(VLOOKUP(I$6,Women!$B:$CV,$E20-1,0))))</f>
        <v/>
      </c>
      <c r="J20" s="25" t="str">
        <f>IF(VLOOKUP($A20,Times!$A:$AB,J$1,0)="","",(VLOOKUP($A20,Times!$A:$AB,J$1,0)*(VLOOKUP(J$6,Women!$B:$CV,$E20-1,0))))</f>
        <v/>
      </c>
      <c r="K20" s="25" t="str">
        <f>IF(VLOOKUP($A20,Times!$A:$AB,K$1,0)="","",(VLOOKUP($A20,Times!$A:$AB,K$1,0)*(VLOOKUP(K$6,Women!$B:$CV,$E20-1,0))))</f>
        <v/>
      </c>
      <c r="L20" s="25" t="str">
        <f>IF(VLOOKUP($A20,Times!$A:$AB,L$1,0)="","",(VLOOKUP($A20,Times!$A:$AB,L$1,0)*(VLOOKUP(L$6,Women!$B:$CV,$E20-1,0))))</f>
        <v/>
      </c>
      <c r="M20" s="153" t="str">
        <f>IF(VLOOKUP($A20,Times!$A:$AB,M$1,0)="","",(VLOOKUP($A20,Times!$A:$AB,M$1,0)*(VLOOKUP(M$6,Women!$B:$CV,$E20-1,0))))</f>
        <v/>
      </c>
      <c r="N20" s="152" t="str">
        <f>IF(VLOOKUP($A20,Times!$A:$AB,N$1,0)="","",(VLOOKUP($A20,Times!$A:$AB,N$1,0)*(VLOOKUP(N$6,Women!$B:$CV,$E20-1,0))))</f>
        <v/>
      </c>
      <c r="O20" s="35" t="str">
        <f>IF(VLOOKUP($A20,Times!$A:$AB,O$1,0)="","",(VLOOKUP($A20,Times!$A:$AB,O$1,0)*(VLOOKUP(O$6,Women!$B:$CV,$E20-1,0))))</f>
        <v/>
      </c>
      <c r="P20" s="35" t="str">
        <f>IF(VLOOKUP($A20,Times!$A:$AB,P$1,0)="","",(VLOOKUP($A20,Times!$A:$AB,P$1,0)*(VLOOKUP(P$6,Women!$B:$CV,$E20-1,0))))</f>
        <v/>
      </c>
      <c r="Q20" s="35" t="str">
        <f>IF(VLOOKUP($A20,Times!$A:$AB,Q$1,0)="","",(VLOOKUP($A20,Times!$A:$AB,Q$1,0)*(VLOOKUP(Q$6,Women!$B:$CV,$E20-1,0))))</f>
        <v/>
      </c>
      <c r="R20" s="35" t="str">
        <f>IF(VLOOKUP($A20,Times!$A:$AB,R$1,0)="","",(VLOOKUP($A20,Times!$A:$AB,R$1,0)*(VLOOKUP(R$6,Women!$B:$CV,$E20-1,0))))</f>
        <v/>
      </c>
      <c r="S20" s="35" t="str">
        <f>IF(VLOOKUP($A20,Times!$A:$AB,S$1,0)="","",(VLOOKUP($A20,Times!$A:$AB,S$1,0)*(VLOOKUP(S$6,Women!$B:$CV,$E20-1,0))))</f>
        <v/>
      </c>
      <c r="T20" s="36" t="str">
        <f>IF(VLOOKUP($A20,Times!$A:$AB,T$1,0)="","",(VLOOKUP($A20,Times!$A:$AB,T$1,0)*(VLOOKUP(T$6,Women!$B:$CV,$E20-1,0))))</f>
        <v/>
      </c>
      <c r="U20" s="252" t="str">
        <f>IF(VLOOKUP($A20,Times!$A:$AB,U$1,0)="","",(VLOOKUP($A20,Times!$A:$AB,U$1,0)*(VLOOKUP(U$6,Women!$B:$CV,$E20-1,0))))</f>
        <v/>
      </c>
      <c r="V20" s="253" t="str">
        <f>IF(VLOOKUP($A20,Times!$A:$AB,V$1,0)="","",(VLOOKUP($A20,Times!$A:$AB,V$1,0)*(VLOOKUP(V$6,Women!$B:$CV,$E20-1,0))))</f>
        <v/>
      </c>
      <c r="W20" s="253" t="str">
        <f>IF(VLOOKUP($A20,Times!$A:$AB,W$1,0)="","",(VLOOKUP($A20,Times!$A:$AB,W$1,0)*(VLOOKUP(W$6,Women!$B:$CV,$E20-1,0))))</f>
        <v/>
      </c>
      <c r="X20" s="253">
        <f ca="1">IF(VLOOKUP($A20,Times!$A:$AB,X$1,0)="","",(VLOOKUP($A20,Times!$A:$AB,X$1,0)*(VLOOKUP(X$6,Women!$B:$CV,$E20-1,0))))</f>
        <v>6.6388680555555551E-2</v>
      </c>
      <c r="Y20" s="253" t="str">
        <f>IF(VLOOKUP($A20,Times!$A:$AB,Y$1,0)="","",(VLOOKUP($A20,Times!$A:$AB,Y$1,0)*(VLOOKUP(Y$6,Women!$B:$CV,$E20-1,0))))</f>
        <v/>
      </c>
      <c r="Z20" s="254" t="str">
        <f>IF(VLOOKUP($A20,Times!$A:$AB,Z$1,0)="","",(VLOOKUP($A20,Times!$A:$AB,Z$1,0)*(VLOOKUP(Z$6,Women!$B:$CV,$E20-1,0))))</f>
        <v/>
      </c>
      <c r="AA20" s="97">
        <f ca="1">SUM(Champ!AA20)</f>
        <v>99</v>
      </c>
      <c r="AB20" s="2">
        <f t="shared" ca="1" si="4"/>
        <v>1</v>
      </c>
      <c r="AC20" s="66" t="str">
        <f t="shared" ca="1" si="5"/>
        <v/>
      </c>
      <c r="AD20" s="3">
        <f ca="1">SUM(Champ!AD20)</f>
        <v>10</v>
      </c>
    </row>
    <row r="21" spans="1:30" ht="15" x14ac:dyDescent="0.2">
      <c r="A21" s="173" t="str">
        <f t="shared" si="0"/>
        <v>EmilyMason</v>
      </c>
      <c r="B21" s="126" t="s">
        <v>132</v>
      </c>
      <c r="C21" s="43" t="s">
        <v>133</v>
      </c>
      <c r="D21" s="74">
        <f>VLOOKUP(A21,'DB1'!$A:$D,4,0)</f>
        <v>24801</v>
      </c>
      <c r="E21" s="75">
        <f t="shared" ca="1" si="3"/>
        <v>45</v>
      </c>
      <c r="F21" s="25" t="str">
        <f>IF(VLOOKUP($A21,Times!$A:$AB,F$1,0)="","",(VLOOKUP($A21,Times!$A:$AB,F$1,0)*(VLOOKUP(F$6,Women!$B:$CV,$E21-1,0))))</f>
        <v/>
      </c>
      <c r="G21" s="25" t="str">
        <f>IF(VLOOKUP($A21,Times!$A:$AB,G$1,0)="","",(VLOOKUP($A21,Times!$A:$AB,G$1,0)*(VLOOKUP(G$6,Women!$B:$CV,$E21-1,0))))</f>
        <v/>
      </c>
      <c r="H21" s="25" t="str">
        <f>IF(VLOOKUP($A21,Times!$A:$AB,H$1,0)="","",(VLOOKUP($A21,Times!$A:$AB,H$1,0)*(VLOOKUP(H$6,Women!$B:$CV,$E21-1,0))))</f>
        <v/>
      </c>
      <c r="I21" s="25">
        <f ca="1">IF(VLOOKUP($A21,Times!$A:$AB,I$1,0)="","",(VLOOKUP($A21,Times!$A:$AB,I$1,0)*(VLOOKUP(I$6,Women!$B:$CV,$E21-1,0))))</f>
        <v>3.5593402777777769E-2</v>
      </c>
      <c r="J21" s="25" t="str">
        <f>IF(VLOOKUP($A21,Times!$A:$AB,J$1,0)="","",(VLOOKUP($A21,Times!$A:$AB,J$1,0)*(VLOOKUP(J$6,Women!$B:$CV,$E21-1,0))))</f>
        <v/>
      </c>
      <c r="K21" s="25" t="str">
        <f>IF(VLOOKUP($A21,Times!$A:$AB,K$1,0)="","",(VLOOKUP($A21,Times!$A:$AB,K$1,0)*(VLOOKUP(K$6,Women!$B:$CV,$E21-1,0))))</f>
        <v/>
      </c>
      <c r="L21" s="25" t="str">
        <f>IF(VLOOKUP($A21,Times!$A:$AB,L$1,0)="","",(VLOOKUP($A21,Times!$A:$AB,L$1,0)*(VLOOKUP(L$6,Women!$B:$CV,$E21-1,0))))</f>
        <v/>
      </c>
      <c r="M21" s="153" t="str">
        <f>IF(VLOOKUP($A21,Times!$A:$AB,M$1,0)="","",(VLOOKUP($A21,Times!$A:$AB,M$1,0)*(VLOOKUP(M$6,Women!$B:$CV,$E21-1,0))))</f>
        <v/>
      </c>
      <c r="N21" s="152" t="str">
        <f>IF(VLOOKUP($A21,Times!$A:$AB,N$1,0)="","",(VLOOKUP($A21,Times!$A:$AB,N$1,0)*(VLOOKUP(N$6,Women!$B:$CV,$E21-1,0))))</f>
        <v/>
      </c>
      <c r="O21" s="35" t="str">
        <f>IF(VLOOKUP($A21,Times!$A:$AB,O$1,0)="","",(VLOOKUP($A21,Times!$A:$AB,O$1,0)*(VLOOKUP(O$6,Women!$B:$CV,$E21-1,0))))</f>
        <v/>
      </c>
      <c r="P21" s="35" t="str">
        <f>IF(VLOOKUP($A21,Times!$A:$AB,P$1,0)="","",(VLOOKUP($A21,Times!$A:$AB,P$1,0)*(VLOOKUP(P$6,Women!$B:$CV,$E21-1,0))))</f>
        <v/>
      </c>
      <c r="Q21" s="35" t="str">
        <f>IF(VLOOKUP($A21,Times!$A:$AB,Q$1,0)="","",(VLOOKUP($A21,Times!$A:$AB,Q$1,0)*(VLOOKUP(Q$6,Women!$B:$CV,$E21-1,0))))</f>
        <v/>
      </c>
      <c r="R21" s="35" t="str">
        <f>IF(VLOOKUP($A21,Times!$A:$AB,R$1,0)="","",(VLOOKUP($A21,Times!$A:$AB,R$1,0)*(VLOOKUP(R$6,Women!$B:$CV,$E21-1,0))))</f>
        <v/>
      </c>
      <c r="S21" s="35" t="str">
        <f>IF(VLOOKUP($A21,Times!$A:$AB,S$1,0)="","",(VLOOKUP($A21,Times!$A:$AB,S$1,0)*(VLOOKUP(S$6,Women!$B:$CV,$E21-1,0))))</f>
        <v/>
      </c>
      <c r="T21" s="36" t="str">
        <f>IF(VLOOKUP($A21,Times!$A:$AB,T$1,0)="","",(VLOOKUP($A21,Times!$A:$AB,T$1,0)*(VLOOKUP(T$6,Women!$B:$CV,$E21-1,0))))</f>
        <v/>
      </c>
      <c r="U21" s="252" t="str">
        <f>IF(VLOOKUP($A21,Times!$A:$AB,U$1,0)="","",(VLOOKUP($A21,Times!$A:$AB,U$1,0)*(VLOOKUP(U$6,Women!$B:$CV,$E21-1,0))))</f>
        <v/>
      </c>
      <c r="V21" s="253" t="str">
        <f>IF(VLOOKUP($A21,Times!$A:$AB,V$1,0)="","",(VLOOKUP($A21,Times!$A:$AB,V$1,0)*(VLOOKUP(V$6,Women!$B:$CV,$E21-1,0))))</f>
        <v/>
      </c>
      <c r="W21" s="253" t="str">
        <f>IF(VLOOKUP($A21,Times!$A:$AB,W$1,0)="","",(VLOOKUP($A21,Times!$A:$AB,W$1,0)*(VLOOKUP(W$6,Women!$B:$CV,$E21-1,0))))</f>
        <v/>
      </c>
      <c r="X21" s="253" t="str">
        <f>IF(VLOOKUP($A21,Times!$A:$AB,X$1,0)="","",(VLOOKUP($A21,Times!$A:$AB,X$1,0)*(VLOOKUP(X$6,Women!$B:$CV,$E21-1,0))))</f>
        <v/>
      </c>
      <c r="Y21" s="253" t="str">
        <f>IF(VLOOKUP($A21,Times!$A:$AB,Y$1,0)="","",(VLOOKUP($A21,Times!$A:$AB,Y$1,0)*(VLOOKUP(Y$6,Women!$B:$CV,$E21-1,0))))</f>
        <v/>
      </c>
      <c r="Z21" s="254" t="str">
        <f>IF(VLOOKUP($A21,Times!$A:$AB,Z$1,0)="","",(VLOOKUP($A21,Times!$A:$AB,Z$1,0)*(VLOOKUP(Z$6,Women!$B:$CV,$E21-1,0))))</f>
        <v/>
      </c>
      <c r="AA21" s="97">
        <f ca="1">SUM(Champ!AA21)</f>
        <v>98</v>
      </c>
      <c r="AB21" s="2">
        <f t="shared" ca="1" si="4"/>
        <v>1</v>
      </c>
      <c r="AC21" s="66" t="str">
        <f t="shared" ca="1" si="5"/>
        <v/>
      </c>
      <c r="AD21" s="3">
        <f ca="1">SUM(Champ!AD21)</f>
        <v>12</v>
      </c>
    </row>
    <row r="22" spans="1:30" ht="15" x14ac:dyDescent="0.2">
      <c r="A22" s="173" t="str">
        <f t="shared" si="0"/>
        <v>SusanMcAvoy</v>
      </c>
      <c r="B22" s="126" t="s">
        <v>66</v>
      </c>
      <c r="C22" s="42" t="s">
        <v>134</v>
      </c>
      <c r="D22" s="74">
        <f>VLOOKUP(A22,'DB1'!$A:$D,4,0)</f>
        <v>22083</v>
      </c>
      <c r="E22" s="75">
        <f t="shared" ca="1" si="3"/>
        <v>52</v>
      </c>
      <c r="F22" s="25" t="str">
        <f>IF(VLOOKUP($A22,Times!$A:$AB,F$1,0)="","",(VLOOKUP($A22,Times!$A:$AB,F$1,0)*(VLOOKUP(F$6,Women!$B:$CV,$E22-1,0))))</f>
        <v/>
      </c>
      <c r="G22" s="25" t="str">
        <f>IF(VLOOKUP($A22,Times!$A:$AB,G$1,0)="","",(VLOOKUP($A22,Times!$A:$AB,G$1,0)*(VLOOKUP(G$6,Women!$B:$CV,$E22-1,0))))</f>
        <v/>
      </c>
      <c r="H22" s="25" t="str">
        <f>IF(VLOOKUP($A22,Times!$A:$AB,H$1,0)="","",(VLOOKUP($A22,Times!$A:$AB,H$1,0)*(VLOOKUP(H$6,Women!$B:$CV,$E22-1,0))))</f>
        <v/>
      </c>
      <c r="I22" s="25" t="str">
        <f>IF(VLOOKUP($A22,Times!$A:$AB,I$1,0)="","",(VLOOKUP($A22,Times!$A:$AB,I$1,0)*(VLOOKUP(I$6,Women!$B:$CV,$E22-1,0))))</f>
        <v/>
      </c>
      <c r="J22" s="25" t="str">
        <f>IF(VLOOKUP($A22,Times!$A:$AB,J$1,0)="","",(VLOOKUP($A22,Times!$A:$AB,J$1,0)*(VLOOKUP(J$6,Women!$B:$CV,$E22-1,0))))</f>
        <v/>
      </c>
      <c r="K22" s="25" t="str">
        <f>IF(VLOOKUP($A22,Times!$A:$AB,K$1,0)="","",(VLOOKUP($A22,Times!$A:$AB,K$1,0)*(VLOOKUP(K$6,Women!$B:$CV,$E22-1,0))))</f>
        <v/>
      </c>
      <c r="L22" s="25" t="str">
        <f>IF(VLOOKUP($A22,Times!$A:$AB,L$1,0)="","",(VLOOKUP($A22,Times!$A:$AB,L$1,0)*(VLOOKUP(L$6,Women!$B:$CV,$E22-1,0))))</f>
        <v/>
      </c>
      <c r="M22" s="153" t="str">
        <f>IF(VLOOKUP($A22,Times!$A:$AB,M$1,0)="","",(VLOOKUP($A22,Times!$A:$AB,M$1,0)*(VLOOKUP(M$6,Women!$B:$CV,$E22-1,0))))</f>
        <v/>
      </c>
      <c r="N22" s="152" t="str">
        <f>IF(VLOOKUP($A22,Times!$A:$AB,N$1,0)="","",(VLOOKUP($A22,Times!$A:$AB,N$1,0)*(VLOOKUP(N$6,Women!$B:$CV,$E22-1,0))))</f>
        <v/>
      </c>
      <c r="O22" s="35" t="str">
        <f>IF(VLOOKUP($A22,Times!$A:$AB,O$1,0)="","",(VLOOKUP($A22,Times!$A:$AB,O$1,0)*(VLOOKUP(O$6,Women!$B:$CV,$E22-1,0))))</f>
        <v/>
      </c>
      <c r="P22" s="35" t="str">
        <f>IF(VLOOKUP($A22,Times!$A:$AB,P$1,0)="","",(VLOOKUP($A22,Times!$A:$AB,P$1,0)*(VLOOKUP(P$6,Women!$B:$CV,$E22-1,0))))</f>
        <v/>
      </c>
      <c r="Q22" s="35" t="str">
        <f>IF(VLOOKUP($A22,Times!$A:$AB,Q$1,0)="","",(VLOOKUP($A22,Times!$A:$AB,Q$1,0)*(VLOOKUP(Q$6,Women!$B:$CV,$E22-1,0))))</f>
        <v/>
      </c>
      <c r="R22" s="35" t="str">
        <f>IF(VLOOKUP($A22,Times!$A:$AB,R$1,0)="","",(VLOOKUP($A22,Times!$A:$AB,R$1,0)*(VLOOKUP(R$6,Women!$B:$CV,$E22-1,0))))</f>
        <v/>
      </c>
      <c r="S22" s="35" t="str">
        <f>IF(VLOOKUP($A22,Times!$A:$AB,S$1,0)="","",(VLOOKUP($A22,Times!$A:$AB,S$1,0)*(VLOOKUP(S$6,Women!$B:$CV,$E22-1,0))))</f>
        <v/>
      </c>
      <c r="T22" s="36" t="str">
        <f>IF(VLOOKUP($A22,Times!$A:$AB,T$1,0)="","",(VLOOKUP($A22,Times!$A:$AB,T$1,0)*(VLOOKUP(T$6,Women!$B:$CV,$E22-1,0))))</f>
        <v/>
      </c>
      <c r="U22" s="252" t="str">
        <f>IF(VLOOKUP($A22,Times!$A:$AB,U$1,0)="","",(VLOOKUP($A22,Times!$A:$AB,U$1,0)*(VLOOKUP(U$6,Women!$B:$CV,$E22-1,0))))</f>
        <v/>
      </c>
      <c r="V22" s="253" t="str">
        <f>IF(VLOOKUP($A22,Times!$A:$AB,V$1,0)="","",(VLOOKUP($A22,Times!$A:$AB,V$1,0)*(VLOOKUP(V$6,Women!$B:$CV,$E22-1,0))))</f>
        <v/>
      </c>
      <c r="W22" s="253" t="str">
        <f>IF(VLOOKUP($A22,Times!$A:$AB,W$1,0)="","",(VLOOKUP($A22,Times!$A:$AB,W$1,0)*(VLOOKUP(W$6,Women!$B:$CV,$E22-1,0))))</f>
        <v/>
      </c>
      <c r="X22" s="253" t="str">
        <f>IF(VLOOKUP($A22,Times!$A:$AB,X$1,0)="","",(VLOOKUP($A22,Times!$A:$AB,X$1,0)*(VLOOKUP(X$6,Women!$B:$CV,$E22-1,0))))</f>
        <v/>
      </c>
      <c r="Y22" s="253" t="str">
        <f>IF(VLOOKUP($A22,Times!$A:$AB,Y$1,0)="","",(VLOOKUP($A22,Times!$A:$AB,Y$1,0)*(VLOOKUP(Y$6,Women!$B:$CV,$E22-1,0))))</f>
        <v/>
      </c>
      <c r="Z22" s="254" t="str">
        <f>IF(VLOOKUP($A22,Times!$A:$AB,Z$1,0)="","",(VLOOKUP($A22,Times!$A:$AB,Z$1,0)*(VLOOKUP(Z$6,Women!$B:$CV,$E22-1,0))))</f>
        <v/>
      </c>
      <c r="AA22" s="97">
        <f>SUM(Champ!AA22)</f>
        <v>0</v>
      </c>
      <c r="AB22" s="2">
        <f t="shared" si="4"/>
        <v>0</v>
      </c>
      <c r="AC22" s="66" t="str">
        <f t="shared" si="5"/>
        <v/>
      </c>
      <c r="AD22" s="3">
        <f ca="1">SUM(Champ!AD22)</f>
        <v>13</v>
      </c>
    </row>
    <row r="23" spans="1:30" ht="15" x14ac:dyDescent="0.2">
      <c r="A23" s="173" t="str">
        <f t="shared" si="0"/>
        <v>SheilaMcVeigh</v>
      </c>
      <c r="B23" s="171" t="s">
        <v>313</v>
      </c>
      <c r="C23" s="68" t="s">
        <v>107</v>
      </c>
      <c r="D23" s="74">
        <f>VLOOKUP(A23,'DB1'!$A:$D,4,0)</f>
        <v>20300</v>
      </c>
      <c r="E23" s="75">
        <f t="shared" ca="1" si="3"/>
        <v>57</v>
      </c>
      <c r="F23" s="25" t="str">
        <f>IF(VLOOKUP($A23,Times!$A:$AB,F$1,0)="","",(VLOOKUP($A23,Times!$A:$AB,F$1,0)*(VLOOKUP(F$6,Women!$B:$CV,$E23-1,0))))</f>
        <v/>
      </c>
      <c r="G23" s="25" t="str">
        <f>IF(VLOOKUP($A23,Times!$A:$AB,G$1,0)="","",(VLOOKUP($A23,Times!$A:$AB,G$1,0)*(VLOOKUP(G$6,Women!$B:$CV,$E23-1,0))))</f>
        <v/>
      </c>
      <c r="H23" s="25" t="str">
        <f>IF(VLOOKUP($A23,Times!$A:$AB,H$1,0)="","",(VLOOKUP($A23,Times!$A:$AB,H$1,0)*(VLOOKUP(H$6,Women!$B:$CV,$E23-1,0))))</f>
        <v/>
      </c>
      <c r="I23" s="25" t="str">
        <f>IF(VLOOKUP($A23,Times!$A:$AB,I$1,0)="","",(VLOOKUP($A23,Times!$A:$AB,I$1,0)*(VLOOKUP(I$6,Women!$B:$CV,$E23-1,0))))</f>
        <v/>
      </c>
      <c r="J23" s="25" t="str">
        <f>IF(VLOOKUP($A23,Times!$A:$AB,J$1,0)="","",(VLOOKUP($A23,Times!$A:$AB,J$1,0)*(VLOOKUP(J$6,Women!$B:$CV,$E23-1,0))))</f>
        <v/>
      </c>
      <c r="K23" s="25" t="str">
        <f>IF(VLOOKUP($A23,Times!$A:$AB,K$1,0)="","",(VLOOKUP($A23,Times!$A:$AB,K$1,0)*(VLOOKUP(K$6,Women!$B:$CV,$E23-1,0))))</f>
        <v/>
      </c>
      <c r="L23" s="25" t="str">
        <f>IF(VLOOKUP($A23,Times!$A:$AB,L$1,0)="","",(VLOOKUP($A23,Times!$A:$AB,L$1,0)*(VLOOKUP(L$6,Women!$B:$CV,$E23-1,0))))</f>
        <v/>
      </c>
      <c r="M23" s="153" t="str">
        <f>IF(VLOOKUP($A23,Times!$A:$AB,M$1,0)="","",(VLOOKUP($A23,Times!$A:$AB,M$1,0)*(VLOOKUP(M$6,Women!$B:$CV,$E23-1,0))))</f>
        <v/>
      </c>
      <c r="N23" s="152" t="str">
        <f>IF(VLOOKUP($A23,Times!$A:$AB,N$1,0)="","",(VLOOKUP($A23,Times!$A:$AB,N$1,0)*(VLOOKUP(N$6,Women!$B:$CV,$E23-1,0))))</f>
        <v/>
      </c>
      <c r="O23" s="35" t="str">
        <f>IF(VLOOKUP($A23,Times!$A:$AB,O$1,0)="","",(VLOOKUP($A23,Times!$A:$AB,O$1,0)*(VLOOKUP(O$6,Women!$B:$CV,$E23-1,0))))</f>
        <v/>
      </c>
      <c r="P23" s="35" t="str">
        <f>IF(VLOOKUP($A23,Times!$A:$AB,P$1,0)="","",(VLOOKUP($A23,Times!$A:$AB,P$1,0)*(VLOOKUP(P$6,Women!$B:$CV,$E23-1,0))))</f>
        <v/>
      </c>
      <c r="Q23" s="35" t="str">
        <f>IF(VLOOKUP($A23,Times!$A:$AB,Q$1,0)="","",(VLOOKUP($A23,Times!$A:$AB,Q$1,0)*(VLOOKUP(Q$6,Women!$B:$CV,$E23-1,0))))</f>
        <v/>
      </c>
      <c r="R23" s="35" t="str">
        <f>IF(VLOOKUP($A23,Times!$A:$AB,R$1,0)="","",(VLOOKUP($A23,Times!$A:$AB,R$1,0)*(VLOOKUP(R$6,Women!$B:$CV,$E23-1,0))))</f>
        <v/>
      </c>
      <c r="S23" s="35" t="str">
        <f>IF(VLOOKUP($A23,Times!$A:$AB,S$1,0)="","",(VLOOKUP($A23,Times!$A:$AB,S$1,0)*(VLOOKUP(S$6,Women!$B:$CV,$E23-1,0))))</f>
        <v/>
      </c>
      <c r="T23" s="36" t="str">
        <f>IF(VLOOKUP($A23,Times!$A:$AB,T$1,0)="","",(VLOOKUP($A23,Times!$A:$AB,T$1,0)*(VLOOKUP(T$6,Women!$B:$CV,$E23-1,0))))</f>
        <v/>
      </c>
      <c r="U23" s="252" t="str">
        <f>IF(VLOOKUP($A23,Times!$A:$AB,U$1,0)="","",(VLOOKUP($A23,Times!$A:$AB,U$1,0)*(VLOOKUP(U$6,Women!$B:$CV,$E23-1,0))))</f>
        <v/>
      </c>
      <c r="V23" s="253" t="str">
        <f>IF(VLOOKUP($A23,Times!$A:$AB,V$1,0)="","",(VLOOKUP($A23,Times!$A:$AB,V$1,0)*(VLOOKUP(V$6,Women!$B:$CV,$E23-1,0))))</f>
        <v/>
      </c>
      <c r="W23" s="253" t="str">
        <f>IF(VLOOKUP($A23,Times!$A:$AB,W$1,0)="","",(VLOOKUP($A23,Times!$A:$AB,W$1,0)*(VLOOKUP(W$6,Women!$B:$CV,$E23-1,0))))</f>
        <v/>
      </c>
      <c r="X23" s="253" t="str">
        <f>IF(VLOOKUP($A23,Times!$A:$AB,X$1,0)="","",(VLOOKUP($A23,Times!$A:$AB,X$1,0)*(VLOOKUP(X$6,Women!$B:$CV,$E23-1,0))))</f>
        <v/>
      </c>
      <c r="Y23" s="253" t="str">
        <f>IF(VLOOKUP($A23,Times!$A:$AB,Y$1,0)="","",(VLOOKUP($A23,Times!$A:$AB,Y$1,0)*(VLOOKUP(Y$6,Women!$B:$CV,$E23-1,0))))</f>
        <v/>
      </c>
      <c r="Z23" s="254" t="str">
        <f>IF(VLOOKUP($A23,Times!$A:$AB,Z$1,0)="","",(VLOOKUP($A23,Times!$A:$AB,Z$1,0)*(VLOOKUP(Z$6,Women!$B:$CV,$E23-1,0))))</f>
        <v/>
      </c>
      <c r="AA23" s="97">
        <f>SUM(Champ!AA23)</f>
        <v>0</v>
      </c>
      <c r="AB23" s="2">
        <f t="shared" si="4"/>
        <v>0</v>
      </c>
      <c r="AC23" s="66" t="str">
        <f t="shared" si="5"/>
        <v/>
      </c>
      <c r="AD23" s="3">
        <f ca="1">SUM(Champ!AD23)</f>
        <v>13</v>
      </c>
    </row>
    <row r="24" spans="1:30" ht="15" x14ac:dyDescent="0.2">
      <c r="A24" s="173" t="str">
        <f t="shared" si="0"/>
        <v>PatriciaParker</v>
      </c>
      <c r="B24" s="126" t="s">
        <v>314</v>
      </c>
      <c r="C24" s="43" t="s">
        <v>71</v>
      </c>
      <c r="D24" s="74">
        <f>VLOOKUP(A24,'DB1'!$A:$D,4,0)</f>
        <v>19787</v>
      </c>
      <c r="E24" s="75">
        <f t="shared" ca="1" si="3"/>
        <v>58</v>
      </c>
      <c r="F24" s="25" t="str">
        <f>IF(VLOOKUP($A24,Times!$A:$AB,F$1,0)="","",(VLOOKUP($A24,Times!$A:$AB,F$1,0)*(VLOOKUP(F$6,Women!$B:$CV,$E24-1,0))))</f>
        <v/>
      </c>
      <c r="G24" s="25" t="str">
        <f>IF(VLOOKUP($A24,Times!$A:$AB,G$1,0)="","",(VLOOKUP($A24,Times!$A:$AB,G$1,0)*(VLOOKUP(G$6,Women!$B:$CV,$E24-1,0))))</f>
        <v/>
      </c>
      <c r="H24" s="25" t="str">
        <f>IF(VLOOKUP($A24,Times!$A:$AB,H$1,0)="","",(VLOOKUP($A24,Times!$A:$AB,H$1,0)*(VLOOKUP(H$6,Women!$B:$CV,$E24-1,0))))</f>
        <v/>
      </c>
      <c r="I24" s="25" t="str">
        <f>IF(VLOOKUP($A24,Times!$A:$AB,I$1,0)="","",(VLOOKUP($A24,Times!$A:$AB,I$1,0)*(VLOOKUP(I$6,Women!$B:$CV,$E24-1,0))))</f>
        <v/>
      </c>
      <c r="J24" s="25" t="str">
        <f>IF(VLOOKUP($A24,Times!$A:$AB,J$1,0)="","",(VLOOKUP($A24,Times!$A:$AB,J$1,0)*(VLOOKUP(J$6,Women!$B:$CV,$E24-1,0))))</f>
        <v/>
      </c>
      <c r="K24" s="25" t="str">
        <f>IF(VLOOKUP($A24,Times!$A:$AB,K$1,0)="","",(VLOOKUP($A24,Times!$A:$AB,K$1,0)*(VLOOKUP(K$6,Women!$B:$CV,$E24-1,0))))</f>
        <v/>
      </c>
      <c r="L24" s="25" t="str">
        <f>IF(VLOOKUP($A24,Times!$A:$AB,L$1,0)="","",(VLOOKUP($A24,Times!$A:$AB,L$1,0)*(VLOOKUP(L$6,Women!$B:$CV,$E24-1,0))))</f>
        <v/>
      </c>
      <c r="M24" s="153" t="str">
        <f>IF(VLOOKUP($A24,Times!$A:$AB,M$1,0)="","",(VLOOKUP($A24,Times!$A:$AB,M$1,0)*(VLOOKUP(M$6,Women!$B:$CV,$E24-1,0))))</f>
        <v/>
      </c>
      <c r="N24" s="152" t="str">
        <f>IF(VLOOKUP($A24,Times!$A:$AB,N$1,0)="","",(VLOOKUP($A24,Times!$A:$AB,N$1,0)*(VLOOKUP(N$6,Women!$B:$CV,$E24-1,0))))</f>
        <v/>
      </c>
      <c r="O24" s="35" t="str">
        <f>IF(VLOOKUP($A24,Times!$A:$AB,O$1,0)="","",(VLOOKUP($A24,Times!$A:$AB,O$1,0)*(VLOOKUP(O$6,Women!$B:$CV,$E24-1,0))))</f>
        <v/>
      </c>
      <c r="P24" s="35" t="str">
        <f>IF(VLOOKUP($A24,Times!$A:$AB,P$1,0)="","",(VLOOKUP($A24,Times!$A:$AB,P$1,0)*(VLOOKUP(P$6,Women!$B:$CV,$E24-1,0))))</f>
        <v/>
      </c>
      <c r="Q24" s="35" t="str">
        <f>IF(VLOOKUP($A24,Times!$A:$AB,Q$1,0)="","",(VLOOKUP($A24,Times!$A:$AB,Q$1,0)*(VLOOKUP(Q$6,Women!$B:$CV,$E24-1,0))))</f>
        <v/>
      </c>
      <c r="R24" s="35" t="str">
        <f>IF(VLOOKUP($A24,Times!$A:$AB,R$1,0)="","",(VLOOKUP($A24,Times!$A:$AB,R$1,0)*(VLOOKUP(R$6,Women!$B:$CV,$E24-1,0))))</f>
        <v/>
      </c>
      <c r="S24" s="35" t="str">
        <f>IF(VLOOKUP($A24,Times!$A:$AB,S$1,0)="","",(VLOOKUP($A24,Times!$A:$AB,S$1,0)*(VLOOKUP(S$6,Women!$B:$CV,$E24-1,0))))</f>
        <v/>
      </c>
      <c r="T24" s="36" t="str">
        <f>IF(VLOOKUP($A24,Times!$A:$AB,T$1,0)="","",(VLOOKUP($A24,Times!$A:$AB,T$1,0)*(VLOOKUP(T$6,Women!$B:$CV,$E24-1,0))))</f>
        <v/>
      </c>
      <c r="U24" s="252" t="str">
        <f>IF(VLOOKUP($A24,Times!$A:$AB,U$1,0)="","",(VLOOKUP($A24,Times!$A:$AB,U$1,0)*(VLOOKUP(U$6,Women!$B:$CV,$E24-1,0))))</f>
        <v/>
      </c>
      <c r="V24" s="253" t="str">
        <f>IF(VLOOKUP($A24,Times!$A:$AB,V$1,0)="","",(VLOOKUP($A24,Times!$A:$AB,V$1,0)*(VLOOKUP(V$6,Women!$B:$CV,$E24-1,0))))</f>
        <v/>
      </c>
      <c r="W24" s="253" t="str">
        <f>IF(VLOOKUP($A24,Times!$A:$AB,W$1,0)="","",(VLOOKUP($A24,Times!$A:$AB,W$1,0)*(VLOOKUP(W$6,Women!$B:$CV,$E24-1,0))))</f>
        <v/>
      </c>
      <c r="X24" s="253" t="str">
        <f>IF(VLOOKUP($A24,Times!$A:$AB,X$1,0)="","",(VLOOKUP($A24,Times!$A:$AB,X$1,0)*(VLOOKUP(X$6,Women!$B:$CV,$E24-1,0))))</f>
        <v/>
      </c>
      <c r="Y24" s="253" t="str">
        <f>IF(VLOOKUP($A24,Times!$A:$AB,Y$1,0)="","",(VLOOKUP($A24,Times!$A:$AB,Y$1,0)*(VLOOKUP(Y$6,Women!$B:$CV,$E24-1,0))))</f>
        <v/>
      </c>
      <c r="Z24" s="254" t="str">
        <f>IF(VLOOKUP($A24,Times!$A:$AB,Z$1,0)="","",(VLOOKUP($A24,Times!$A:$AB,Z$1,0)*(VLOOKUP(Z$6,Women!$B:$CV,$E24-1,0))))</f>
        <v/>
      </c>
      <c r="AA24" s="97">
        <f>SUM(Champ!AA24)</f>
        <v>0</v>
      </c>
      <c r="AB24" s="2">
        <f t="shared" si="4"/>
        <v>0</v>
      </c>
      <c r="AC24" s="66" t="str">
        <f t="shared" si="5"/>
        <v/>
      </c>
      <c r="AD24" s="3">
        <f ca="1">SUM(Champ!AD24)</f>
        <v>13</v>
      </c>
    </row>
    <row r="25" spans="1:30" ht="15" x14ac:dyDescent="0.2">
      <c r="A25" s="173" t="str">
        <f t="shared" si="0"/>
        <v>DeborahRedmond</v>
      </c>
      <c r="B25" s="126" t="s">
        <v>45</v>
      </c>
      <c r="C25" s="43" t="s">
        <v>46</v>
      </c>
      <c r="D25" s="74">
        <f>VLOOKUP(A25,'DB1'!$A:$D,4,0)</f>
        <v>22516</v>
      </c>
      <c r="E25" s="75">
        <f t="shared" ca="1" si="3"/>
        <v>51</v>
      </c>
      <c r="F25" s="25" t="str">
        <f>IF(VLOOKUP($A25,Times!$A:$AB,F$1,0)="","",(VLOOKUP($A25,Times!$A:$AB,F$1,0)*(VLOOKUP(F$6,Women!$B:$CV,$E25-1,0))))</f>
        <v/>
      </c>
      <c r="G25" s="25" t="str">
        <f>IF(VLOOKUP($A25,Times!$A:$AB,G$1,0)="","",(VLOOKUP($A25,Times!$A:$AB,G$1,0)*(VLOOKUP(G$6,Women!$B:$CV,$E25-1,0))))</f>
        <v/>
      </c>
      <c r="H25" s="25">
        <f ca="1">IF(VLOOKUP($A25,Times!$A:$AB,H$1,0)="","",(VLOOKUP($A25,Times!$A:$AB,H$1,0)*(VLOOKUP(H$6,Women!$B:$CV,$E25-1,0))))</f>
        <v>4.3866925925925927E-2</v>
      </c>
      <c r="I25" s="25" t="str">
        <f>IF(VLOOKUP($A25,Times!$A:$AB,I$1,0)="","",(VLOOKUP($A25,Times!$A:$AB,I$1,0)*(VLOOKUP(I$6,Women!$B:$CV,$E25-1,0))))</f>
        <v/>
      </c>
      <c r="J25" s="25" t="str">
        <f>IF(VLOOKUP($A25,Times!$A:$AB,J$1,0)="","",(VLOOKUP($A25,Times!$A:$AB,J$1,0)*(VLOOKUP(J$6,Women!$B:$CV,$E25-1,0))))</f>
        <v/>
      </c>
      <c r="K25" s="25" t="str">
        <f>IF(VLOOKUP($A25,Times!$A:$AB,K$1,0)="","",(VLOOKUP($A25,Times!$A:$AB,K$1,0)*(VLOOKUP(K$6,Women!$B:$CV,$E25-1,0))))</f>
        <v/>
      </c>
      <c r="L25" s="25" t="str">
        <f>IF(VLOOKUP($A25,Times!$A:$AB,L$1,0)="","",(VLOOKUP($A25,Times!$A:$AB,L$1,0)*(VLOOKUP(L$6,Women!$B:$CV,$E25-1,0))))</f>
        <v/>
      </c>
      <c r="M25" s="153" t="str">
        <f>IF(VLOOKUP($A25,Times!$A:$AB,M$1,0)="","",(VLOOKUP($A25,Times!$A:$AB,M$1,0)*(VLOOKUP(M$6,Women!$B:$CV,$E25-1,0))))</f>
        <v/>
      </c>
      <c r="N25" s="152" t="str">
        <f>IF(VLOOKUP($A25,Times!$A:$AB,N$1,0)="","",(VLOOKUP($A25,Times!$A:$AB,N$1,0)*(VLOOKUP(N$6,Women!$B:$CV,$E25-1,0))))</f>
        <v/>
      </c>
      <c r="O25" s="35" t="str">
        <f>IF(VLOOKUP($A25,Times!$A:$AB,O$1,0)="","",(VLOOKUP($A25,Times!$A:$AB,O$1,0)*(VLOOKUP(O$6,Women!$B:$CV,$E25-1,0))))</f>
        <v/>
      </c>
      <c r="P25" s="35" t="str">
        <f>IF(VLOOKUP($A25,Times!$A:$AB,P$1,0)="","",(VLOOKUP($A25,Times!$A:$AB,P$1,0)*(VLOOKUP(P$6,Women!$B:$CV,$E25-1,0))))</f>
        <v/>
      </c>
      <c r="Q25" s="35" t="str">
        <f>IF(VLOOKUP($A25,Times!$A:$AB,Q$1,0)="","",(VLOOKUP($A25,Times!$A:$AB,Q$1,0)*(VLOOKUP(Q$6,Women!$B:$CV,$E25-1,0))))</f>
        <v/>
      </c>
      <c r="R25" s="35">
        <f ca="1">IF(VLOOKUP($A25,Times!$A:$AB,R$1,0)="","",(VLOOKUP($A25,Times!$A:$AB,R$1,0)*(VLOOKUP(R$6,Women!$B:$CV,$E25-1,0))))</f>
        <v>6.3727413194444443E-2</v>
      </c>
      <c r="S25" s="35" t="str">
        <f>IF(VLOOKUP($A25,Times!$A:$AB,S$1,0)="","",(VLOOKUP($A25,Times!$A:$AB,S$1,0)*(VLOOKUP(S$6,Women!$B:$CV,$E25-1,0))))</f>
        <v/>
      </c>
      <c r="T25" s="36" t="str">
        <f>IF(VLOOKUP($A25,Times!$A:$AB,T$1,0)="","",(VLOOKUP($A25,Times!$A:$AB,T$1,0)*(VLOOKUP(T$6,Women!$B:$CV,$E25-1,0))))</f>
        <v/>
      </c>
      <c r="U25" s="252">
        <f ca="1">IF(VLOOKUP($A25,Times!$A:$AB,U$1,0)="","",(VLOOKUP($A25,Times!$A:$AB,U$1,0)*(VLOOKUP(U$6,Women!$B:$CV,$E25-1,0))))</f>
        <v>8.2608488425925941E-2</v>
      </c>
      <c r="V25" s="253" t="str">
        <f>IF(VLOOKUP($A25,Times!$A:$AB,V$1,0)="","",(VLOOKUP($A25,Times!$A:$AB,V$1,0)*(VLOOKUP(V$6,Women!$B:$CV,$E25-1,0))))</f>
        <v/>
      </c>
      <c r="W25" s="253">
        <f ca="1">IF(VLOOKUP($A25,Times!$A:$AB,W$1,0)="","",(VLOOKUP($A25,Times!$A:$AB,W$1,0)*(VLOOKUP(W$6,Women!$B:$CV,$E25-1,0))))</f>
        <v>8.6291862268518524E-2</v>
      </c>
      <c r="X25" s="253" t="str">
        <f>IF(VLOOKUP($A25,Times!$A:$AB,X$1,0)="","",(VLOOKUP($A25,Times!$A:$AB,X$1,0)*(VLOOKUP(X$6,Women!$B:$CV,$E25-1,0))))</f>
        <v/>
      </c>
      <c r="Y25" s="253">
        <f ca="1">IF(VLOOKUP($A25,Times!$A:$AB,Y$1,0)="","",(VLOOKUP($A25,Times!$A:$AB,Y$1,0)*(VLOOKUP(Y$6,Women!$B:$CV,$E25-1,0))))</f>
        <v>7.8107708333333331E-2</v>
      </c>
      <c r="Z25" s="254" t="str">
        <f>IF(VLOOKUP($A25,Times!$A:$AB,Z$1,0)="","",(VLOOKUP($A25,Times!$A:$AB,Z$1,0)*(VLOOKUP(Z$6,Women!$B:$CV,$E25-1,0))))</f>
        <v/>
      </c>
      <c r="AA25" s="97">
        <f ca="1">SUM(Champ!AA25)</f>
        <v>491</v>
      </c>
      <c r="AB25" s="2">
        <f t="shared" ca="1" si="4"/>
        <v>5</v>
      </c>
      <c r="AC25" s="66" t="str">
        <f t="shared" ca="1" si="5"/>
        <v/>
      </c>
      <c r="AD25" s="3">
        <f ca="1">SUM(Champ!AD25)</f>
        <v>3</v>
      </c>
    </row>
    <row r="26" spans="1:30" ht="15" x14ac:dyDescent="0.2">
      <c r="A26" s="173" t="str">
        <f t="shared" si="0"/>
        <v>HelenTucker</v>
      </c>
      <c r="B26" s="126" t="s">
        <v>120</v>
      </c>
      <c r="C26" s="43" t="s">
        <v>136</v>
      </c>
      <c r="D26" s="74">
        <f>VLOOKUP(A26,'DB1'!$A:$D,4,0)</f>
        <v>23233</v>
      </c>
      <c r="E26" s="75">
        <f t="shared" ca="1" si="3"/>
        <v>49</v>
      </c>
      <c r="F26" s="25" t="str">
        <f>IF(VLOOKUP($A26,Times!$A:$AB,F$1,0)="","",(VLOOKUP($A26,Times!$A:$AB,F$1,0)*(VLOOKUP(F$6,Women!$B:$CV,$E26-1,0))))</f>
        <v/>
      </c>
      <c r="G26" s="25" t="str">
        <f>IF(VLOOKUP($A26,Times!$A:$AB,G$1,0)="","",(VLOOKUP($A26,Times!$A:$AB,G$1,0)*(VLOOKUP(G$6,Women!$B:$CV,$E26-1,0))))</f>
        <v/>
      </c>
      <c r="H26" s="25" t="str">
        <f>IF(VLOOKUP($A26,Times!$A:$AB,H$1,0)="","",(VLOOKUP($A26,Times!$A:$AB,H$1,0)*(VLOOKUP(H$6,Women!$B:$CV,$E26-1,0))))</f>
        <v/>
      </c>
      <c r="I26" s="25" t="str">
        <f>IF(VLOOKUP($A26,Times!$A:$AB,I$1,0)="","",(VLOOKUP($A26,Times!$A:$AB,I$1,0)*(VLOOKUP(I$6,Women!$B:$CV,$E26-1,0))))</f>
        <v/>
      </c>
      <c r="J26" s="25" t="str">
        <f>IF(VLOOKUP($A26,Times!$A:$AB,J$1,0)="","",(VLOOKUP($A26,Times!$A:$AB,J$1,0)*(VLOOKUP(J$6,Women!$B:$CV,$E26-1,0))))</f>
        <v/>
      </c>
      <c r="K26" s="25" t="str">
        <f>IF(VLOOKUP($A26,Times!$A:$AB,K$1,0)="","",(VLOOKUP($A26,Times!$A:$AB,K$1,0)*(VLOOKUP(K$6,Women!$B:$CV,$E26-1,0))))</f>
        <v/>
      </c>
      <c r="L26" s="25" t="str">
        <f>IF(VLOOKUP($A26,Times!$A:$AB,L$1,0)="","",(VLOOKUP($A26,Times!$A:$AB,L$1,0)*(VLOOKUP(L$6,Women!$B:$CV,$E26-1,0))))</f>
        <v/>
      </c>
      <c r="M26" s="153" t="str">
        <f>IF(VLOOKUP($A26,Times!$A:$AB,M$1,0)="","",(VLOOKUP($A26,Times!$A:$AB,M$1,0)*(VLOOKUP(M$6,Women!$B:$CV,$E26-1,0))))</f>
        <v/>
      </c>
      <c r="N26" s="152" t="str">
        <f>IF(VLOOKUP($A26,Times!$A:$AB,N$1,0)="","",(VLOOKUP($A26,Times!$A:$AB,N$1,0)*(VLOOKUP(N$6,Women!$B:$CV,$E26-1,0))))</f>
        <v/>
      </c>
      <c r="O26" s="35" t="str">
        <f>IF(VLOOKUP($A26,Times!$A:$AB,O$1,0)="","",(VLOOKUP($A26,Times!$A:$AB,O$1,0)*(VLOOKUP(O$6,Women!$B:$CV,$E26-1,0))))</f>
        <v/>
      </c>
      <c r="P26" s="35" t="str">
        <f>IF(VLOOKUP($A26,Times!$A:$AB,P$1,0)="","",(VLOOKUP($A26,Times!$A:$AB,P$1,0)*(VLOOKUP(P$6,Women!$B:$CV,$E26-1,0))))</f>
        <v/>
      </c>
      <c r="Q26" s="35" t="str">
        <f>IF(VLOOKUP($A26,Times!$A:$AB,Q$1,0)="","",(VLOOKUP($A26,Times!$A:$AB,Q$1,0)*(VLOOKUP(Q$6,Women!$B:$CV,$E26-1,0))))</f>
        <v/>
      </c>
      <c r="R26" s="35" t="str">
        <f>IF(VLOOKUP($A26,Times!$A:$AB,R$1,0)="","",(VLOOKUP($A26,Times!$A:$AB,R$1,0)*(VLOOKUP(R$6,Women!$B:$CV,$E26-1,0))))</f>
        <v/>
      </c>
      <c r="S26" s="35" t="str">
        <f>IF(VLOOKUP($A26,Times!$A:$AB,S$1,0)="","",(VLOOKUP($A26,Times!$A:$AB,S$1,0)*(VLOOKUP(S$6,Women!$B:$CV,$E26-1,0))))</f>
        <v/>
      </c>
      <c r="T26" s="36" t="str">
        <f>IF(VLOOKUP($A26,Times!$A:$AB,T$1,0)="","",(VLOOKUP($A26,Times!$A:$AB,T$1,0)*(VLOOKUP(T$6,Women!$B:$CV,$E26-1,0))))</f>
        <v/>
      </c>
      <c r="U26" s="252" t="str">
        <f>IF(VLOOKUP($A26,Times!$A:$AB,U$1,0)="","",(VLOOKUP($A26,Times!$A:$AB,U$1,0)*(VLOOKUP(U$6,Women!$B:$CV,$E26-1,0))))</f>
        <v/>
      </c>
      <c r="V26" s="253" t="str">
        <f>IF(VLOOKUP($A26,Times!$A:$AB,V$1,0)="","",(VLOOKUP($A26,Times!$A:$AB,V$1,0)*(VLOOKUP(V$6,Women!$B:$CV,$E26-1,0))))</f>
        <v/>
      </c>
      <c r="W26" s="253" t="str">
        <f>IF(VLOOKUP($A26,Times!$A:$AB,W$1,0)="","",(VLOOKUP($A26,Times!$A:$AB,W$1,0)*(VLOOKUP(W$6,Women!$B:$CV,$E26-1,0))))</f>
        <v/>
      </c>
      <c r="X26" s="253" t="str">
        <f>IF(VLOOKUP($A26,Times!$A:$AB,X$1,0)="","",(VLOOKUP($A26,Times!$A:$AB,X$1,0)*(VLOOKUP(X$6,Women!$B:$CV,$E26-1,0))))</f>
        <v/>
      </c>
      <c r="Y26" s="253" t="str">
        <f>IF(VLOOKUP($A26,Times!$A:$AB,Y$1,0)="","",(VLOOKUP($A26,Times!$A:$AB,Y$1,0)*(VLOOKUP(Y$6,Women!$B:$CV,$E26-1,0))))</f>
        <v/>
      </c>
      <c r="Z26" s="254" t="str">
        <f>IF(VLOOKUP($A26,Times!$A:$AB,Z$1,0)="","",(VLOOKUP($A26,Times!$A:$AB,Z$1,0)*(VLOOKUP(Z$6,Women!$B:$CV,$E26-1,0))))</f>
        <v/>
      </c>
      <c r="AA26" s="97">
        <f>SUM(Champ!AA26)</f>
        <v>0</v>
      </c>
      <c r="AB26" s="2">
        <f t="shared" si="4"/>
        <v>0</v>
      </c>
      <c r="AC26" s="66" t="str">
        <f t="shared" si="5"/>
        <v/>
      </c>
      <c r="AD26" s="3">
        <f ca="1">SUM(Champ!AD26)</f>
        <v>13</v>
      </c>
    </row>
    <row r="27" spans="1:30" ht="24" customHeight="1" x14ac:dyDescent="0.2">
      <c r="A27" s="173"/>
      <c r="B27" s="300" t="s">
        <v>321</v>
      </c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</row>
    <row r="28" spans="1:30" ht="15" x14ac:dyDescent="0.2">
      <c r="A28" s="173" t="str">
        <f t="shared" ref="A28:A59" si="6">B28&amp;C28</f>
        <v>ThomasBaxter</v>
      </c>
      <c r="B28" s="126" t="s">
        <v>122</v>
      </c>
      <c r="C28" s="43" t="s">
        <v>123</v>
      </c>
      <c r="D28" s="74">
        <f>VLOOKUP(A28,'DB1'!$A:$D,4,0)</f>
        <v>14997</v>
      </c>
      <c r="E28" s="75">
        <f t="shared" ref="E28:E59" ca="1" si="7">ROUNDDOWN((NOW()-D28)/365.25,0)</f>
        <v>72</v>
      </c>
      <c r="F28" s="25" t="str">
        <f>IF(VLOOKUP($A28,Times!$A:$AB,F$1,0)="","",(VLOOKUP($A28,Times!$A:$AB,F$1,0)*(VLOOKUP(F$6,Men!$B:$CV,$E28-1,0))))</f>
        <v/>
      </c>
      <c r="G28" s="25" t="str">
        <f>IF(VLOOKUP($A28,Times!$A:$AB,G$1,0)="","",(VLOOKUP($A28,Times!$A:$AB,G$1,0)*(VLOOKUP(G$6,Men!$B:$CV,$E28-1,0))))</f>
        <v/>
      </c>
      <c r="H28" s="25" t="str">
        <f>IF(VLOOKUP($A28,Times!$A:$AB,H$1,0)="","",(VLOOKUP($A28,Times!$A:$AB,H$1,0)*(VLOOKUP(H$6,Men!$B:$CV,$E28-1,0))))</f>
        <v/>
      </c>
      <c r="I28" s="25" t="str">
        <f>IF(VLOOKUP($A28,Times!$A:$AB,I$1,0)="","",(VLOOKUP($A28,Times!$A:$AB,I$1,0)*(VLOOKUP(I$6,Men!$B:$CV,$E28-1,0))))</f>
        <v/>
      </c>
      <c r="J28" s="25" t="str">
        <f>IF(VLOOKUP($A28,Times!$A:$AB,J$1,0)="","",(VLOOKUP($A28,Times!$A:$AB,J$1,0)*(VLOOKUP(J$6,Men!$B:$CV,$E28-1,0))))</f>
        <v/>
      </c>
      <c r="K28" s="25" t="str">
        <f>IF(VLOOKUP($A28,Times!$A:$AB,K$1,0)="","",(VLOOKUP($A28,Times!$A:$AB,K$1,0)*(VLOOKUP(K$6,Men!$B:$CV,$E28-1,0))))</f>
        <v/>
      </c>
      <c r="L28" s="25" t="str">
        <f>IF(VLOOKUP($A28,Times!$A:$AB,L$1,0)="","",(VLOOKUP($A28,Times!$A:$AB,L$1,0)*(VLOOKUP(L$6,Men!$B:$CV,$E28-1,0))))</f>
        <v/>
      </c>
      <c r="M28" s="153" t="str">
        <f>IF(VLOOKUP($A28,Times!$A:$AB,M$1,0)="","",(VLOOKUP($A28,Times!$A:$AB,M$1,0)*(VLOOKUP(M$6,Men!$B:$CV,$E28-1,0))))</f>
        <v/>
      </c>
      <c r="N28" s="152" t="str">
        <f>IF(VLOOKUP($A28,Times!$A:$AB,N$1,0)="","",(VLOOKUP($A28,Times!$A:$AB,N$1,0)*(VLOOKUP(N$6,Men!$B:$CV,$E28-1,0))))</f>
        <v/>
      </c>
      <c r="O28" s="35" t="str">
        <f>IF(VLOOKUP($A28,Times!$A:$AB,O$1,0)="","",(VLOOKUP($A28,Times!$A:$AB,O$1,0)*(VLOOKUP(O$6,Men!$B:$CV,$E28-1,0))))</f>
        <v/>
      </c>
      <c r="P28" s="35" t="str">
        <f>IF(VLOOKUP($A28,Times!$A:$AB,P$1,0)="","",(VLOOKUP($A28,Times!$A:$AB,P$1,0)*(VLOOKUP(P$6,Men!$B:$CV,$E28-1,0))))</f>
        <v/>
      </c>
      <c r="Q28" s="35" t="str">
        <f>IF(VLOOKUP($A28,Times!$A:$AB,Q$1,0)="","",(VLOOKUP($A28,Times!$A:$AB,Q$1,0)*(VLOOKUP(Q$6,Men!$B:$CV,$E28-1,0))))</f>
        <v/>
      </c>
      <c r="R28" s="35" t="str">
        <f>IF(VLOOKUP($A28,Times!$A:$AB,R$1,0)="","",(VLOOKUP($A28,Times!$A:$AB,R$1,0)*(VLOOKUP(R$6,Men!$B:$CV,$E28-1,0))))</f>
        <v/>
      </c>
      <c r="S28" s="35" t="str">
        <f>IF(VLOOKUP($A28,Times!$A:$AB,S$1,0)="","",(VLOOKUP($A28,Times!$A:$AB,S$1,0)*(VLOOKUP(S$6,Men!$B:$CV,$E28-1,0))))</f>
        <v/>
      </c>
      <c r="T28" s="36" t="str">
        <f>IF(VLOOKUP($A28,Times!$A:$AB,T$1,0)="","",(VLOOKUP($A28,Times!$A:$AB,T$1,0)*(VLOOKUP(T$6,Men!$B:$CV,$E28-1,0))))</f>
        <v/>
      </c>
      <c r="U28" s="252" t="str">
        <f>IF(VLOOKUP($A28,Times!$A:$AB,U$1,0)="","",(VLOOKUP($A28,Times!$A:$AB,U$1,0)*(VLOOKUP(U$6,Men!$B:$CV,$E28-1,0))))</f>
        <v/>
      </c>
      <c r="V28" s="253" t="str">
        <f>IF(VLOOKUP($A28,Times!$A:$AB,V$1,0)="","",(VLOOKUP($A28,Times!$A:$AB,V$1,0)*(VLOOKUP(V$6,Men!$B:$CV,$E28-1,0))))</f>
        <v/>
      </c>
      <c r="W28" s="253" t="str">
        <f>IF(VLOOKUP($A28,Times!$A:$AB,W$1,0)="","",(VLOOKUP($A28,Times!$A:$AB,W$1,0)*(VLOOKUP(W$6,Men!$B:$CV,$E28-1,0))))</f>
        <v/>
      </c>
      <c r="X28" s="253" t="str">
        <f>IF(VLOOKUP($A28,Times!$A:$AB,X$1,0)="","",(VLOOKUP($A28,Times!$A:$AB,X$1,0)*(VLOOKUP(X$6,Men!$B:$CV,$E28-1,0))))</f>
        <v/>
      </c>
      <c r="Y28" s="253" t="str">
        <f>IF(VLOOKUP($A28,Times!$A:$AB,Y$1,0)="","",(VLOOKUP($A28,Times!$A:$AB,Y$1,0)*(VLOOKUP(Y$6,Men!$B:$CV,$E28-1,0))))</f>
        <v/>
      </c>
      <c r="Z28" s="254" t="str">
        <f>IF(VLOOKUP($A28,Times!$A:$AB,Z$1,0)="","",(VLOOKUP($A28,Times!$A:$AB,Z$1,0)*(VLOOKUP(Z$6,Men!$B:$CV,$E28-1,0))))</f>
        <v/>
      </c>
      <c r="AA28" s="97">
        <f>SUM(Champ!AA28)</f>
        <v>0</v>
      </c>
      <c r="AB28" s="2">
        <f t="shared" ref="AB28:AB59" si="8">COUNTIF(F28:Z28,"&gt;0")</f>
        <v>0</v>
      </c>
      <c r="AC28" s="66" t="str">
        <f t="shared" ref="AC28:AC59" si="9">IF(AND(COUNTIF(F28:Z28,"&gt;0")&gt;=6),"Yes","")</f>
        <v/>
      </c>
      <c r="AD28" s="3">
        <f ca="1">SUM(Champ!AD28)</f>
        <v>16</v>
      </c>
    </row>
    <row r="29" spans="1:30" ht="15" x14ac:dyDescent="0.2">
      <c r="A29" s="173" t="str">
        <f t="shared" si="6"/>
        <v>SimonBell</v>
      </c>
      <c r="B29" s="126" t="s">
        <v>118</v>
      </c>
      <c r="C29" s="43" t="s">
        <v>47</v>
      </c>
      <c r="D29" s="74">
        <f>VLOOKUP(A29,'DB1'!$A:$D,4,0)</f>
        <v>24294</v>
      </c>
      <c r="E29" s="75">
        <f t="shared" ca="1" si="7"/>
        <v>46</v>
      </c>
      <c r="F29" s="25" t="str">
        <f>IF(VLOOKUP($A29,Times!$A:$AB,F$1,0)="","",(VLOOKUP($A29,Times!$A:$AB,F$1,0)*(VLOOKUP(F$6,Men!$B:$CV,$E29-1,0))))</f>
        <v/>
      </c>
      <c r="G29" s="25" t="str">
        <f>IF(VLOOKUP($A29,Times!$A:$AB,G$1,0)="","",(VLOOKUP($A29,Times!$A:$AB,G$1,0)*(VLOOKUP(G$6,Men!$B:$CV,$E29-1,0))))</f>
        <v/>
      </c>
      <c r="H29" s="25" t="str">
        <f>IF(VLOOKUP($A29,Times!$A:$AB,H$1,0)="","",(VLOOKUP($A29,Times!$A:$AB,H$1,0)*(VLOOKUP(H$6,Men!$B:$CV,$E29-1,0))))</f>
        <v/>
      </c>
      <c r="I29" s="25" t="str">
        <f>IF(VLOOKUP($A29,Times!$A:$AB,I$1,0)="","",(VLOOKUP($A29,Times!$A:$AB,I$1,0)*(VLOOKUP(I$6,Men!$B:$CV,$E29-1,0))))</f>
        <v/>
      </c>
      <c r="J29" s="25" t="str">
        <f>IF(VLOOKUP($A29,Times!$A:$AB,J$1,0)="","",(VLOOKUP($A29,Times!$A:$AB,J$1,0)*(VLOOKUP(J$6,Men!$B:$CV,$E29-1,0))))</f>
        <v/>
      </c>
      <c r="K29" s="25" t="str">
        <f>IF(VLOOKUP($A29,Times!$A:$AB,K$1,0)="","",(VLOOKUP($A29,Times!$A:$AB,K$1,0)*(VLOOKUP(K$6,Men!$B:$CV,$E29-1,0))))</f>
        <v/>
      </c>
      <c r="L29" s="25" t="str">
        <f>IF(VLOOKUP($A29,Times!$A:$AB,L$1,0)="","",(VLOOKUP($A29,Times!$A:$AB,L$1,0)*(VLOOKUP(L$6,Men!$B:$CV,$E29-1,0))))</f>
        <v/>
      </c>
      <c r="M29" s="153" t="str">
        <f>IF(VLOOKUP($A29,Times!$A:$AB,M$1,0)="","",(VLOOKUP($A29,Times!$A:$AB,M$1,0)*(VLOOKUP(M$6,Men!$B:$CV,$E29-1,0))))</f>
        <v/>
      </c>
      <c r="N29" s="152" t="str">
        <f>IF(VLOOKUP($A29,Times!$A:$AB,N$1,0)="","",(VLOOKUP($A29,Times!$A:$AB,N$1,0)*(VLOOKUP(N$6,Men!$B:$CV,$E29-1,0))))</f>
        <v/>
      </c>
      <c r="O29" s="35" t="str">
        <f>IF(VLOOKUP($A29,Times!$A:$AB,O$1,0)="","",(VLOOKUP($A29,Times!$A:$AB,O$1,0)*(VLOOKUP(O$6,Men!$B:$CV,$E29-1,0))))</f>
        <v/>
      </c>
      <c r="P29" s="35" t="str">
        <f>IF(VLOOKUP($A29,Times!$A:$AB,P$1,0)="","",(VLOOKUP($A29,Times!$A:$AB,P$1,0)*(VLOOKUP(P$6,Men!$B:$CV,$E29-1,0))))</f>
        <v/>
      </c>
      <c r="Q29" s="35" t="str">
        <f>IF(VLOOKUP($A29,Times!$A:$AB,Q$1,0)="","",(VLOOKUP($A29,Times!$A:$AB,Q$1,0)*(VLOOKUP(Q$6,Men!$B:$CV,$E29-1,0))))</f>
        <v/>
      </c>
      <c r="R29" s="35" t="str">
        <f>IF(VLOOKUP($A29,Times!$A:$AB,R$1,0)="","",(VLOOKUP($A29,Times!$A:$AB,R$1,0)*(VLOOKUP(R$6,Men!$B:$CV,$E29-1,0))))</f>
        <v/>
      </c>
      <c r="S29" s="35" t="str">
        <f>IF(VLOOKUP($A29,Times!$A:$AB,S$1,0)="","",(VLOOKUP($A29,Times!$A:$AB,S$1,0)*(VLOOKUP(S$6,Men!$B:$CV,$E29-1,0))))</f>
        <v/>
      </c>
      <c r="T29" s="36" t="str">
        <f>IF(VLOOKUP($A29,Times!$A:$AB,T$1,0)="","",(VLOOKUP($A29,Times!$A:$AB,T$1,0)*(VLOOKUP(T$6,Men!$B:$CV,$E29-1,0))))</f>
        <v/>
      </c>
      <c r="U29" s="252" t="str">
        <f>IF(VLOOKUP($A29,Times!$A:$AB,U$1,0)="","",(VLOOKUP($A29,Times!$A:$AB,U$1,0)*(VLOOKUP(U$6,Men!$B:$CV,$E29-1,0))))</f>
        <v/>
      </c>
      <c r="V29" s="253" t="str">
        <f>IF(VLOOKUP($A29,Times!$A:$AB,V$1,0)="","",(VLOOKUP($A29,Times!$A:$AB,V$1,0)*(VLOOKUP(V$6,Men!$B:$CV,$E29-1,0))))</f>
        <v/>
      </c>
      <c r="W29" s="253" t="str">
        <f>IF(VLOOKUP($A29,Times!$A:$AB,W$1,0)="","",(VLOOKUP($A29,Times!$A:$AB,W$1,0)*(VLOOKUP(W$6,Men!$B:$CV,$E29-1,0))))</f>
        <v/>
      </c>
      <c r="X29" s="253" t="str">
        <f>IF(VLOOKUP($A29,Times!$A:$AB,X$1,0)="","",(VLOOKUP($A29,Times!$A:$AB,X$1,0)*(VLOOKUP(X$6,Men!$B:$CV,$E29-1,0))))</f>
        <v/>
      </c>
      <c r="Y29" s="253" t="str">
        <f>IF(VLOOKUP($A29,Times!$A:$AB,Y$1,0)="","",(VLOOKUP($A29,Times!$A:$AB,Y$1,0)*(VLOOKUP(Y$6,Men!$B:$CV,$E29-1,0))))</f>
        <v/>
      </c>
      <c r="Z29" s="254" t="str">
        <f>IF(VLOOKUP($A29,Times!$A:$AB,Z$1,0)="","",(VLOOKUP($A29,Times!$A:$AB,Z$1,0)*(VLOOKUP(Z$6,Men!$B:$CV,$E29-1,0))))</f>
        <v/>
      </c>
      <c r="AA29" s="97">
        <f>SUM(Champ!AA29)</f>
        <v>0</v>
      </c>
      <c r="AB29" s="2">
        <f t="shared" si="8"/>
        <v>0</v>
      </c>
      <c r="AC29" s="66" t="str">
        <f t="shared" si="9"/>
        <v/>
      </c>
      <c r="AD29" s="3">
        <f ca="1">SUM(Champ!AD29)</f>
        <v>16</v>
      </c>
    </row>
    <row r="30" spans="1:30" ht="15" x14ac:dyDescent="0.2">
      <c r="A30" s="173" t="str">
        <f t="shared" si="6"/>
        <v>TonyBriscoe</v>
      </c>
      <c r="B30" s="126" t="s">
        <v>100</v>
      </c>
      <c r="C30" s="43" t="s">
        <v>101</v>
      </c>
      <c r="D30" s="74">
        <f>VLOOKUP(A30,'DB1'!$A:$D,4,0)</f>
        <v>22725</v>
      </c>
      <c r="E30" s="75">
        <f t="shared" ca="1" si="7"/>
        <v>50</v>
      </c>
      <c r="F30" s="25">
        <f ca="1">IF(VLOOKUP($A30,Times!$A:$AB,F$1,0)="","",(VLOOKUP($A30,Times!$A:$AB,F$1,0)*(VLOOKUP(F$6,Men!$B:$CV,$E30-1,0))))</f>
        <v>2.8984561342592596E-2</v>
      </c>
      <c r="G30" s="25" t="str">
        <f>IF(VLOOKUP($A30,Times!$A:$AB,G$1,0)="","",(VLOOKUP($A30,Times!$A:$AB,G$1,0)*(VLOOKUP(G$6,Men!$B:$CV,$E30-1,0))))</f>
        <v/>
      </c>
      <c r="H30" s="25" t="str">
        <f>IF(VLOOKUP($A30,Times!$A:$AB,H$1,0)="","",(VLOOKUP($A30,Times!$A:$AB,H$1,0)*(VLOOKUP(H$6,Men!$B:$CV,$E30-1,0))))</f>
        <v/>
      </c>
      <c r="I30" s="25" t="str">
        <f>IF(VLOOKUP($A30,Times!$A:$AB,I$1,0)="","",(VLOOKUP($A30,Times!$A:$AB,I$1,0)*(VLOOKUP(I$6,Men!$B:$CV,$E30-1,0))))</f>
        <v/>
      </c>
      <c r="J30" s="25">
        <f ca="1">IF(VLOOKUP($A30,Times!$A:$AB,J$1,0)="","",(VLOOKUP($A30,Times!$A:$AB,J$1,0)*(VLOOKUP(J$6,Men!$B:$CV,$E30-1,0))))</f>
        <v>1.2816784722222222E-2</v>
      </c>
      <c r="K30" s="25">
        <f ca="1">IF(VLOOKUP($A30,Times!$A:$AB,K$1,0)="","",(VLOOKUP($A30,Times!$A:$AB,K$1,0)*(VLOOKUP(K$6,Men!$B:$CV,$E30-1,0))))</f>
        <v>1.8840471064814814E-2</v>
      </c>
      <c r="L30" s="25" t="str">
        <f>IF(VLOOKUP($A30,Times!$A:$AB,L$1,0)="","",(VLOOKUP($A30,Times!$A:$AB,L$1,0)*(VLOOKUP(L$6,Men!$B:$CV,$E30-1,0))))</f>
        <v/>
      </c>
      <c r="M30" s="153">
        <f ca="1">IF(VLOOKUP($A30,Times!$A:$AB,M$1,0)="","",(VLOOKUP($A30,Times!$A:$AB,M$1,0)*(VLOOKUP(M$6,Men!$B:$CV,$E30-1,0))))</f>
        <v>2.6342238425925923E-2</v>
      </c>
      <c r="N30" s="152">
        <f ca="1">IF(VLOOKUP($A30,Times!$A:$AB,N$1,0)="","",(VLOOKUP($A30,Times!$A:$AB,N$1,0)*(VLOOKUP(N$6,Men!$B:$CV,$E30-1,0))))</f>
        <v>4.6455726851851856E-2</v>
      </c>
      <c r="O30" s="35" t="str">
        <f>IF(VLOOKUP($A30,Times!$A:$AB,O$1,0)="","",(VLOOKUP($A30,Times!$A:$AB,O$1,0)*(VLOOKUP(O$6,Men!$B:$CV,$E30-1,0))))</f>
        <v/>
      </c>
      <c r="P30" s="35">
        <f ca="1">IF(VLOOKUP($A30,Times!$A:$AB,P$1,0)="","",(VLOOKUP($A30,Times!$A:$AB,P$1,0)*(VLOOKUP(P$6,Men!$B:$CV,$E30-1,0))))</f>
        <v>4.4600759259259257E-2</v>
      </c>
      <c r="Q30" s="35" t="str">
        <f>IF(VLOOKUP($A30,Times!$A:$AB,Q$1,0)="","",(VLOOKUP($A30,Times!$A:$AB,Q$1,0)*(VLOOKUP(Q$6,Men!$B:$CV,$E30-1,0))))</f>
        <v/>
      </c>
      <c r="R30" s="35" t="str">
        <f>IF(VLOOKUP($A30,Times!$A:$AB,R$1,0)="","",(VLOOKUP($A30,Times!$A:$AB,R$1,0)*(VLOOKUP(R$6,Men!$B:$CV,$E30-1,0))))</f>
        <v/>
      </c>
      <c r="S30" s="35" t="str">
        <f>IF(VLOOKUP($A30,Times!$A:$AB,S$1,0)="","",(VLOOKUP($A30,Times!$A:$AB,S$1,0)*(VLOOKUP(S$6,Men!$B:$CV,$E30-1,0))))</f>
        <v/>
      </c>
      <c r="T30" s="36" t="str">
        <f>IF(VLOOKUP($A30,Times!$A:$AB,T$1,0)="","",(VLOOKUP($A30,Times!$A:$AB,T$1,0)*(VLOOKUP(T$6,Men!$B:$CV,$E30-1,0))))</f>
        <v/>
      </c>
      <c r="U30" s="252" t="str">
        <f>IF(VLOOKUP($A30,Times!$A:$AB,U$1,0)="","",(VLOOKUP($A30,Times!$A:$AB,U$1,0)*(VLOOKUP(U$6,Men!$B:$CV,$E30-1,0))))</f>
        <v/>
      </c>
      <c r="V30" s="253" t="str">
        <f>IF(VLOOKUP($A30,Times!$A:$AB,V$1,0)="","",(VLOOKUP($A30,Times!$A:$AB,V$1,0)*(VLOOKUP(V$6,Men!$B:$CV,$E30-1,0))))</f>
        <v/>
      </c>
      <c r="W30" s="253">
        <f ca="1">IF(VLOOKUP($A30,Times!$A:$AB,W$1,0)="","",(VLOOKUP($A30,Times!$A:$AB,W$1,0)*(VLOOKUP(W$6,Men!$B:$CV,$E30-1,0))))</f>
        <v>6.8489819444444447E-2</v>
      </c>
      <c r="X30" s="253" t="str">
        <f>IF(VLOOKUP($A30,Times!$A:$AB,X$1,0)="","",(VLOOKUP($A30,Times!$A:$AB,X$1,0)*(VLOOKUP(X$6,Men!$B:$CV,$E30-1,0))))</f>
        <v/>
      </c>
      <c r="Y30" s="253">
        <f ca="1">IF(VLOOKUP($A30,Times!$A:$AB,Y$1,0)="","",(VLOOKUP($A30,Times!$A:$AB,Y$1,0)*(VLOOKUP(Y$6,Men!$B:$CV,$E30-1,0))))</f>
        <v>6.0116680555555559E-2</v>
      </c>
      <c r="Z30" s="254">
        <f ca="1">IF(VLOOKUP($A30,Times!$A:$AB,Z$1,0)="","",(VLOOKUP($A30,Times!$A:$AB,Z$1,0)*(VLOOKUP(Z$6,Men!$B:$CV,$E30-1,0))))</f>
        <v>0.13412692824074074</v>
      </c>
      <c r="AA30" s="97">
        <f ca="1">SUM(Champ!AA30)</f>
        <v>591</v>
      </c>
      <c r="AB30" s="2">
        <f t="shared" ca="1" si="8"/>
        <v>9</v>
      </c>
      <c r="AC30" s="66" t="str">
        <f t="shared" ca="1" si="9"/>
        <v>Yes</v>
      </c>
      <c r="AD30" s="3">
        <f ca="1">SUM(Champ!AD30)</f>
        <v>5</v>
      </c>
    </row>
    <row r="31" spans="1:30" ht="15" x14ac:dyDescent="0.2">
      <c r="A31" s="173" t="str">
        <f>B31&amp;C31</f>
        <v>ShaunCavanagh</v>
      </c>
      <c r="B31" s="126" t="s">
        <v>43</v>
      </c>
      <c r="C31" s="42" t="s">
        <v>44</v>
      </c>
      <c r="D31" s="74">
        <f>VLOOKUP(A31,'DB1'!$A:$D,4,0)</f>
        <v>23784</v>
      </c>
      <c r="E31" s="75">
        <f ca="1">ROUNDDOWN((NOW()-D31)/365.25,0)</f>
        <v>47</v>
      </c>
      <c r="F31" s="25" t="str">
        <f>IF(VLOOKUP($A31,Times!$A:$AB,F$1,0)="","",(VLOOKUP($A31,Times!$A:$AB,F$1,0)*(VLOOKUP(F$6,Men!$B:$CV,$E31-1,0))))</f>
        <v/>
      </c>
      <c r="G31" s="25" t="str">
        <f>IF(VLOOKUP($A31,Times!$A:$AB,G$1,0)="","",(VLOOKUP($A31,Times!$A:$AB,G$1,0)*(VLOOKUP(G$6,Men!$B:$CV,$E31-1,0))))</f>
        <v/>
      </c>
      <c r="H31" s="25" t="str">
        <f>IF(VLOOKUP($A31,Times!$A:$AB,H$1,0)="","",(VLOOKUP($A31,Times!$A:$AB,H$1,0)*(VLOOKUP(H$6,Men!$B:$CV,$E31-1,0))))</f>
        <v/>
      </c>
      <c r="I31" s="25" t="str">
        <f>IF(VLOOKUP($A31,Times!$A:$AB,I$1,0)="","",(VLOOKUP($A31,Times!$A:$AB,I$1,0)*(VLOOKUP(I$6,Men!$B:$CV,$E31-1,0))))</f>
        <v/>
      </c>
      <c r="J31" s="25" t="str">
        <f>IF(VLOOKUP($A31,Times!$A:$AB,J$1,0)="","",(VLOOKUP($A31,Times!$A:$AB,J$1,0)*(VLOOKUP(J$6,Men!$B:$CV,$E31-1,0))))</f>
        <v/>
      </c>
      <c r="K31" s="25" t="str">
        <f>IF(VLOOKUP($A31,Times!$A:$AB,K$1,0)="","",(VLOOKUP($A31,Times!$A:$AB,K$1,0)*(VLOOKUP(K$6,Men!$B:$CV,$E31-1,0))))</f>
        <v/>
      </c>
      <c r="L31" s="25" t="str">
        <f>IF(VLOOKUP($A31,Times!$A:$AB,L$1,0)="","",(VLOOKUP($A31,Times!$A:$AB,L$1,0)*(VLOOKUP(L$6,Men!$B:$CV,$E31-1,0))))</f>
        <v/>
      </c>
      <c r="M31" s="153" t="str">
        <f>IF(VLOOKUP($A31,Times!$A:$AB,M$1,0)="","",(VLOOKUP($A31,Times!$A:$AB,M$1,0)*(VLOOKUP(M$6,Men!$B:$CV,$E31-1,0))))</f>
        <v/>
      </c>
      <c r="N31" s="152" t="str">
        <f>IF(VLOOKUP($A31,Times!$A:$AB,N$1,0)="","",(VLOOKUP($A31,Times!$A:$AB,N$1,0)*(VLOOKUP(N$6,Men!$B:$CV,$E31-1,0))))</f>
        <v/>
      </c>
      <c r="O31" s="35" t="str">
        <f>IF(VLOOKUP($A31,Times!$A:$AB,O$1,0)="","",(VLOOKUP($A31,Times!$A:$AB,O$1,0)*(VLOOKUP(O$6,Men!$B:$CV,$E31-1,0))))</f>
        <v/>
      </c>
      <c r="P31" s="35" t="str">
        <f>IF(VLOOKUP($A31,Times!$A:$AB,P$1,0)="","",(VLOOKUP($A31,Times!$A:$AB,P$1,0)*(VLOOKUP(P$6,Men!$B:$CV,$E31-1,0))))</f>
        <v/>
      </c>
      <c r="Q31" s="35" t="str">
        <f>IF(VLOOKUP($A31,Times!$A:$AB,Q$1,0)="","",(VLOOKUP($A31,Times!$A:$AB,Q$1,0)*(VLOOKUP(Q$6,Men!$B:$CV,$E31-1,0))))</f>
        <v/>
      </c>
      <c r="R31" s="35" t="str">
        <f>IF(VLOOKUP($A31,Times!$A:$AB,R$1,0)="","",(VLOOKUP($A31,Times!$A:$AB,R$1,0)*(VLOOKUP(R$6,Men!$B:$CV,$E31-1,0))))</f>
        <v/>
      </c>
      <c r="S31" s="35" t="str">
        <f>IF(VLOOKUP($A31,Times!$A:$AB,S$1,0)="","",(VLOOKUP($A31,Times!$A:$AB,S$1,0)*(VLOOKUP(S$6,Men!$B:$CV,$E31-1,0))))</f>
        <v/>
      </c>
      <c r="T31" s="36" t="str">
        <f>IF(VLOOKUP($A31,Times!$A:$AB,T$1,0)="","",(VLOOKUP($A31,Times!$A:$AB,T$1,0)*(VLOOKUP(T$6,Men!$B:$CV,$E31-1,0))))</f>
        <v/>
      </c>
      <c r="U31" s="252" t="str">
        <f>IF(VLOOKUP($A31,Times!$A:$AB,U$1,0)="","",(VLOOKUP($A31,Times!$A:$AB,U$1,0)*(VLOOKUP(U$6,Men!$B:$CV,$E31-1,0))))</f>
        <v/>
      </c>
      <c r="V31" s="253" t="str">
        <f>IF(VLOOKUP($A31,Times!$A:$AB,V$1,0)="","",(VLOOKUP($A31,Times!$A:$AB,V$1,0)*(VLOOKUP(V$6,Men!$B:$CV,$E31-1,0))))</f>
        <v/>
      </c>
      <c r="W31" s="253" t="str">
        <f>IF(VLOOKUP($A31,Times!$A:$AB,W$1,0)="","",(VLOOKUP($A31,Times!$A:$AB,W$1,0)*(VLOOKUP(W$6,Men!$B:$CV,$E31-1,0))))</f>
        <v/>
      </c>
      <c r="X31" s="253" t="str">
        <f>IF(VLOOKUP($A31,Times!$A:$AB,X$1,0)="","",(VLOOKUP($A31,Times!$A:$AB,X$1,0)*(VLOOKUP(X$6,Men!$B:$CV,$E31-1,0))))</f>
        <v/>
      </c>
      <c r="Y31" s="253" t="str">
        <f>IF(VLOOKUP($A31,Times!$A:$AB,Y$1,0)="","",(VLOOKUP($A31,Times!$A:$AB,Y$1,0)*(VLOOKUP(Y$6,Men!$B:$CV,$E31-1,0))))</f>
        <v/>
      </c>
      <c r="Z31" s="254" t="str">
        <f>IF(VLOOKUP($A31,Times!$A:$AB,Z$1,0)="","",(VLOOKUP($A31,Times!$A:$AB,Z$1,0)*(VLOOKUP(Z$6,Men!$B:$CV,$E31-1,0))))</f>
        <v/>
      </c>
      <c r="AA31" s="97">
        <f>SUM(Champ!AA31)</f>
        <v>0</v>
      </c>
      <c r="AB31" s="2">
        <f t="shared" si="8"/>
        <v>0</v>
      </c>
      <c r="AC31" s="66" t="str">
        <f t="shared" si="9"/>
        <v/>
      </c>
      <c r="AD31" s="3">
        <f ca="1">SUM(Champ!AD31)</f>
        <v>16</v>
      </c>
    </row>
    <row r="32" spans="1:30" ht="15" x14ac:dyDescent="0.2">
      <c r="A32" s="173" t="str">
        <f t="shared" si="6"/>
        <v>FayyazChaudhri</v>
      </c>
      <c r="B32" s="126" t="s">
        <v>48</v>
      </c>
      <c r="C32" s="43" t="s">
        <v>140</v>
      </c>
      <c r="D32" s="74">
        <f>VLOOKUP(A32,'DB1'!$A:$D,4,0)</f>
        <v>22163</v>
      </c>
      <c r="E32" s="75">
        <f t="shared" ca="1" si="7"/>
        <v>52</v>
      </c>
      <c r="F32" s="25" t="str">
        <f>IF(VLOOKUP($A32,Times!$A:$AB,F$1,0)="","",(VLOOKUP($A32,Times!$A:$AB,F$1,0)*(VLOOKUP(F$6,Men!$B:$CV,$E32-1,0))))</f>
        <v/>
      </c>
      <c r="G32" s="25" t="str">
        <f>IF(VLOOKUP($A32,Times!$A:$AB,G$1,0)="","",(VLOOKUP($A32,Times!$A:$AB,G$1,0)*(VLOOKUP(G$6,Men!$B:$CV,$E32-1,0))))</f>
        <v/>
      </c>
      <c r="H32" s="25">
        <f ca="1">IF(VLOOKUP($A32,Times!$A:$AB,H$1,0)="","",(VLOOKUP($A32,Times!$A:$AB,H$1,0)*(VLOOKUP(H$6,Men!$B:$CV,$E32-1,0))))</f>
        <v>4.3856733796296302E-2</v>
      </c>
      <c r="I32" s="25" t="str">
        <f>IF(VLOOKUP($A32,Times!$A:$AB,I$1,0)="","",(VLOOKUP($A32,Times!$A:$AB,I$1,0)*(VLOOKUP(I$6,Men!$B:$CV,$E32-1,0))))</f>
        <v/>
      </c>
      <c r="J32" s="25" t="str">
        <f>IF(VLOOKUP($A32,Times!$A:$AB,J$1,0)="","",(VLOOKUP($A32,Times!$A:$AB,J$1,0)*(VLOOKUP(J$6,Men!$B:$CV,$E32-1,0))))</f>
        <v/>
      </c>
      <c r="K32" s="25" t="str">
        <f>IF(VLOOKUP($A32,Times!$A:$AB,K$1,0)="","",(VLOOKUP($A32,Times!$A:$AB,K$1,0)*(VLOOKUP(K$6,Men!$B:$CV,$E32-1,0))))</f>
        <v/>
      </c>
      <c r="L32" s="25" t="str">
        <f>IF(VLOOKUP($A32,Times!$A:$AB,L$1,0)="","",(VLOOKUP($A32,Times!$A:$AB,L$1,0)*(VLOOKUP(L$6,Men!$B:$CV,$E32-1,0))))</f>
        <v/>
      </c>
      <c r="M32" s="153" t="str">
        <f>IF(VLOOKUP($A32,Times!$A:$AB,M$1,0)="","",(VLOOKUP($A32,Times!$A:$AB,M$1,0)*(VLOOKUP(M$6,Men!$B:$CV,$E32-1,0))))</f>
        <v/>
      </c>
      <c r="N32" s="152" t="str">
        <f>IF(VLOOKUP($A32,Times!$A:$AB,N$1,0)="","",(VLOOKUP($A32,Times!$A:$AB,N$1,0)*(VLOOKUP(N$6,Men!$B:$CV,$E32-1,0))))</f>
        <v/>
      </c>
      <c r="O32" s="35" t="str">
        <f>IF(VLOOKUP($A32,Times!$A:$AB,O$1,0)="","",(VLOOKUP($A32,Times!$A:$AB,O$1,0)*(VLOOKUP(O$6,Men!$B:$CV,$E32-1,0))))</f>
        <v/>
      </c>
      <c r="P32" s="35" t="str">
        <f>IF(VLOOKUP($A32,Times!$A:$AB,P$1,0)="","",(VLOOKUP($A32,Times!$A:$AB,P$1,0)*(VLOOKUP(P$6,Men!$B:$CV,$E32-1,0))))</f>
        <v/>
      </c>
      <c r="Q32" s="35" t="str">
        <f>IF(VLOOKUP($A32,Times!$A:$AB,Q$1,0)="","",(VLOOKUP($A32,Times!$A:$AB,Q$1,0)*(VLOOKUP(Q$6,Men!$B:$CV,$E32-1,0))))</f>
        <v/>
      </c>
      <c r="R32" s="35">
        <f ca="1">IF(VLOOKUP($A32,Times!$A:$AB,R$1,0)="","",(VLOOKUP($A32,Times!$A:$AB,R$1,0)*(VLOOKUP(R$6,Men!$B:$CV,$E32-1,0))))</f>
        <v>6.4220916666666655E-2</v>
      </c>
      <c r="S32" s="35" t="str">
        <f>IF(VLOOKUP($A32,Times!$A:$AB,S$1,0)="","",(VLOOKUP($A32,Times!$A:$AB,S$1,0)*(VLOOKUP(S$6,Men!$B:$CV,$E32-1,0))))</f>
        <v/>
      </c>
      <c r="T32" s="36" t="str">
        <f>IF(VLOOKUP($A32,Times!$A:$AB,T$1,0)="","",(VLOOKUP($A32,Times!$A:$AB,T$1,0)*(VLOOKUP(T$6,Men!$B:$CV,$E32-1,0))))</f>
        <v/>
      </c>
      <c r="U32" s="252">
        <f ca="1">IF(VLOOKUP($A32,Times!$A:$AB,U$1,0)="","",(VLOOKUP($A32,Times!$A:$AB,U$1,0)*(VLOOKUP(U$6,Men!$B:$CV,$E32-1,0))))</f>
        <v>8.3881413194444435E-2</v>
      </c>
      <c r="V32" s="253" t="str">
        <f>IF(VLOOKUP($A32,Times!$A:$AB,V$1,0)="","",(VLOOKUP($A32,Times!$A:$AB,V$1,0)*(VLOOKUP(V$6,Men!$B:$CV,$E32-1,0))))</f>
        <v/>
      </c>
      <c r="W32" s="253" t="str">
        <f>IF(VLOOKUP($A32,Times!$A:$AB,W$1,0)="","",(VLOOKUP($A32,Times!$A:$AB,W$1,0)*(VLOOKUP(W$6,Men!$B:$CV,$E32-1,0))))</f>
        <v/>
      </c>
      <c r="X32" s="253" t="str">
        <f>IF(VLOOKUP($A32,Times!$A:$AB,X$1,0)="","",(VLOOKUP($A32,Times!$A:$AB,X$1,0)*(VLOOKUP(X$6,Men!$B:$CV,$E32-1,0))))</f>
        <v/>
      </c>
      <c r="Y32" s="253">
        <f ca="1">IF(VLOOKUP($A32,Times!$A:$AB,Y$1,0)="","",(VLOOKUP($A32,Times!$A:$AB,Y$1,0)*(VLOOKUP(Y$6,Men!$B:$CV,$E32-1,0))))</f>
        <v>8.56924548611111E-2</v>
      </c>
      <c r="Z32" s="254" t="str">
        <f>IF(VLOOKUP($A32,Times!$A:$AB,Z$1,0)="","",(VLOOKUP($A32,Times!$A:$AB,Z$1,0)*(VLOOKUP(Z$6,Men!$B:$CV,$E32-1,0))))</f>
        <v/>
      </c>
      <c r="AA32" s="97">
        <f ca="1">SUM(Champ!AA32)</f>
        <v>387</v>
      </c>
      <c r="AB32" s="2">
        <f t="shared" ca="1" si="8"/>
        <v>4</v>
      </c>
      <c r="AC32" s="66" t="str">
        <f t="shared" ca="1" si="9"/>
        <v/>
      </c>
      <c r="AD32" s="3">
        <f ca="1">SUM(Champ!AD32)</f>
        <v>10</v>
      </c>
    </row>
    <row r="33" spans="1:30" ht="15" x14ac:dyDescent="0.2">
      <c r="A33" s="173" t="str">
        <f t="shared" si="6"/>
        <v>PaulCoan</v>
      </c>
      <c r="B33" s="126" t="s">
        <v>15</v>
      </c>
      <c r="C33" s="43" t="s">
        <v>126</v>
      </c>
      <c r="D33" s="74">
        <f>VLOOKUP(A33,'DB1'!$A:$D,4,0)</f>
        <v>21114</v>
      </c>
      <c r="E33" s="75">
        <f t="shared" ca="1" si="7"/>
        <v>55</v>
      </c>
      <c r="F33" s="25" t="str">
        <f>IF(VLOOKUP($A33,Times!$A:$AB,F$1,0)="","",(VLOOKUP($A33,Times!$A:$AB,F$1,0)*(VLOOKUP(F$6,Men!$B:$CV,$E33-1,0))))</f>
        <v/>
      </c>
      <c r="G33" s="25" t="str">
        <f>IF(VLOOKUP($A33,Times!$A:$AB,G$1,0)="","",(VLOOKUP($A33,Times!$A:$AB,G$1,0)*(VLOOKUP(G$6,Men!$B:$CV,$E33-1,0))))</f>
        <v/>
      </c>
      <c r="H33" s="25" t="str">
        <f>IF(VLOOKUP($A33,Times!$A:$AB,H$1,0)="","",(VLOOKUP($A33,Times!$A:$AB,H$1,0)*(VLOOKUP(H$6,Men!$B:$CV,$E33-1,0))))</f>
        <v/>
      </c>
      <c r="I33" s="25" t="str">
        <f>IF(VLOOKUP($A33,Times!$A:$AB,I$1,0)="","",(VLOOKUP($A33,Times!$A:$AB,I$1,0)*(VLOOKUP(I$6,Men!$B:$CV,$E33-1,0))))</f>
        <v/>
      </c>
      <c r="J33" s="25" t="str">
        <f>IF(VLOOKUP($A33,Times!$A:$AB,J$1,0)="","",(VLOOKUP($A33,Times!$A:$AB,J$1,0)*(VLOOKUP(J$6,Men!$B:$CV,$E33-1,0))))</f>
        <v/>
      </c>
      <c r="K33" s="25" t="str">
        <f>IF(VLOOKUP($A33,Times!$A:$AB,K$1,0)="","",(VLOOKUP($A33,Times!$A:$AB,K$1,0)*(VLOOKUP(K$6,Men!$B:$CV,$E33-1,0))))</f>
        <v/>
      </c>
      <c r="L33" s="25" t="str">
        <f>IF(VLOOKUP($A33,Times!$A:$AB,L$1,0)="","",(VLOOKUP($A33,Times!$A:$AB,L$1,0)*(VLOOKUP(L$6,Men!$B:$CV,$E33-1,0))))</f>
        <v/>
      </c>
      <c r="M33" s="153" t="str">
        <f>IF(VLOOKUP($A33,Times!$A:$AB,M$1,0)="","",(VLOOKUP($A33,Times!$A:$AB,M$1,0)*(VLOOKUP(M$6,Men!$B:$CV,$E33-1,0))))</f>
        <v/>
      </c>
      <c r="N33" s="152" t="str">
        <f>IF(VLOOKUP($A33,Times!$A:$AB,N$1,0)="","",(VLOOKUP($A33,Times!$A:$AB,N$1,0)*(VLOOKUP(N$6,Men!$B:$CV,$E33-1,0))))</f>
        <v/>
      </c>
      <c r="O33" s="35" t="str">
        <f>IF(VLOOKUP($A33,Times!$A:$AB,O$1,0)="","",(VLOOKUP($A33,Times!$A:$AB,O$1,0)*(VLOOKUP(O$6,Men!$B:$CV,$E33-1,0))))</f>
        <v/>
      </c>
      <c r="P33" s="35" t="str">
        <f>IF(VLOOKUP($A33,Times!$A:$AB,P$1,0)="","",(VLOOKUP($A33,Times!$A:$AB,P$1,0)*(VLOOKUP(P$6,Men!$B:$CV,$E33-1,0))))</f>
        <v/>
      </c>
      <c r="Q33" s="35" t="str">
        <f>IF(VLOOKUP($A33,Times!$A:$AB,Q$1,0)="","",(VLOOKUP($A33,Times!$A:$AB,Q$1,0)*(VLOOKUP(Q$6,Men!$B:$CV,$E33-1,0))))</f>
        <v/>
      </c>
      <c r="R33" s="35" t="str">
        <f>IF(VLOOKUP($A33,Times!$A:$AB,R$1,0)="","",(VLOOKUP($A33,Times!$A:$AB,R$1,0)*(VLOOKUP(R$6,Men!$B:$CV,$E33-1,0))))</f>
        <v/>
      </c>
      <c r="S33" s="35" t="str">
        <f>IF(VLOOKUP($A33,Times!$A:$AB,S$1,0)="","",(VLOOKUP($A33,Times!$A:$AB,S$1,0)*(VLOOKUP(S$6,Men!$B:$CV,$E33-1,0))))</f>
        <v/>
      </c>
      <c r="T33" s="36" t="str">
        <f>IF(VLOOKUP($A33,Times!$A:$AB,T$1,0)="","",(VLOOKUP($A33,Times!$A:$AB,T$1,0)*(VLOOKUP(T$6,Men!$B:$CV,$E33-1,0))))</f>
        <v/>
      </c>
      <c r="U33" s="252" t="str">
        <f>IF(VLOOKUP($A33,Times!$A:$AB,U$1,0)="","",(VLOOKUP($A33,Times!$A:$AB,U$1,0)*(VLOOKUP(U$6,Men!$B:$CV,$E33-1,0))))</f>
        <v/>
      </c>
      <c r="V33" s="253" t="str">
        <f>IF(VLOOKUP($A33,Times!$A:$AB,V$1,0)="","",(VLOOKUP($A33,Times!$A:$AB,V$1,0)*(VLOOKUP(V$6,Men!$B:$CV,$E33-1,0))))</f>
        <v/>
      </c>
      <c r="W33" s="253" t="str">
        <f>IF(VLOOKUP($A33,Times!$A:$AB,W$1,0)="","",(VLOOKUP($A33,Times!$A:$AB,W$1,0)*(VLOOKUP(W$6,Men!$B:$CV,$E33-1,0))))</f>
        <v/>
      </c>
      <c r="X33" s="253" t="str">
        <f>IF(VLOOKUP($A33,Times!$A:$AB,X$1,0)="","",(VLOOKUP($A33,Times!$A:$AB,X$1,0)*(VLOOKUP(X$6,Men!$B:$CV,$E33-1,0))))</f>
        <v/>
      </c>
      <c r="Y33" s="253" t="str">
        <f>IF(VLOOKUP($A33,Times!$A:$AB,Y$1,0)="","",(VLOOKUP($A33,Times!$A:$AB,Y$1,0)*(VLOOKUP(Y$6,Men!$B:$CV,$E33-1,0))))</f>
        <v/>
      </c>
      <c r="Z33" s="254" t="str">
        <f>IF(VLOOKUP($A33,Times!$A:$AB,Z$1,0)="","",(VLOOKUP($A33,Times!$A:$AB,Z$1,0)*(VLOOKUP(Z$6,Men!$B:$CV,$E33-1,0))))</f>
        <v/>
      </c>
      <c r="AA33" s="97">
        <f>SUM(Champ!AA33)</f>
        <v>0</v>
      </c>
      <c r="AB33" s="2">
        <f t="shared" si="8"/>
        <v>0</v>
      </c>
      <c r="AC33" s="66" t="str">
        <f t="shared" si="9"/>
        <v/>
      </c>
      <c r="AD33" s="3">
        <f ca="1">SUM(Champ!AD33)</f>
        <v>16</v>
      </c>
    </row>
    <row r="34" spans="1:30" ht="15" x14ac:dyDescent="0.2">
      <c r="A34" s="173" t="str">
        <f t="shared" si="6"/>
        <v>RichardElliott</v>
      </c>
      <c r="B34" s="126" t="s">
        <v>67</v>
      </c>
      <c r="C34" s="43" t="s">
        <v>306</v>
      </c>
      <c r="D34" s="74">
        <f>VLOOKUP(A34,'DB1'!$A:$D,4,0)</f>
        <v>24326</v>
      </c>
      <c r="E34" s="75">
        <f t="shared" ca="1" si="7"/>
        <v>46</v>
      </c>
      <c r="F34" s="25" t="str">
        <f>IF(VLOOKUP($A34,Times!$A:$AB,F$1,0)="","",(VLOOKUP($A34,Times!$A:$AB,F$1,0)*(VLOOKUP(F$6,Men!$B:$CV,$E34-1,0))))</f>
        <v/>
      </c>
      <c r="G34" s="25" t="str">
        <f>IF(VLOOKUP($A34,Times!$A:$AB,G$1,0)="","",(VLOOKUP($A34,Times!$A:$AB,G$1,0)*(VLOOKUP(G$6,Men!$B:$CV,$E34-1,0))))</f>
        <v/>
      </c>
      <c r="H34" s="25" t="str">
        <f>IF(VLOOKUP($A34,Times!$A:$AB,H$1,0)="","",(VLOOKUP($A34,Times!$A:$AB,H$1,0)*(VLOOKUP(H$6,Men!$B:$CV,$E34-1,0))))</f>
        <v/>
      </c>
      <c r="I34" s="25" t="str">
        <f>IF(VLOOKUP($A34,Times!$A:$AB,I$1,0)="","",(VLOOKUP($A34,Times!$A:$AB,I$1,0)*(VLOOKUP(I$6,Men!$B:$CV,$E34-1,0))))</f>
        <v/>
      </c>
      <c r="J34" s="25" t="str">
        <f>IF(VLOOKUP($A34,Times!$A:$AB,J$1,0)="","",(VLOOKUP($A34,Times!$A:$AB,J$1,0)*(VLOOKUP(J$6,Men!$B:$CV,$E34-1,0))))</f>
        <v/>
      </c>
      <c r="K34" s="25" t="str">
        <f>IF(VLOOKUP($A34,Times!$A:$AB,K$1,0)="","",(VLOOKUP($A34,Times!$A:$AB,K$1,0)*(VLOOKUP(K$6,Men!$B:$CV,$E34-1,0))))</f>
        <v/>
      </c>
      <c r="L34" s="25" t="str">
        <f>IF(VLOOKUP($A34,Times!$A:$AB,L$1,0)="","",(VLOOKUP($A34,Times!$A:$AB,L$1,0)*(VLOOKUP(L$6,Men!$B:$CV,$E34-1,0))))</f>
        <v/>
      </c>
      <c r="M34" s="153">
        <f ca="1">IF(VLOOKUP($A34,Times!$A:$AB,M$1,0)="","",(VLOOKUP($A34,Times!$A:$AB,M$1,0)*(VLOOKUP(M$6,Men!$B:$CV,$E34-1,0))))</f>
        <v>2.5161370370370369E-2</v>
      </c>
      <c r="N34" s="152" t="str">
        <f>IF(VLOOKUP($A34,Times!$A:$AB,N$1,0)="","",(VLOOKUP($A34,Times!$A:$AB,N$1,0)*(VLOOKUP(N$6,Men!$B:$CV,$E34-1,0))))</f>
        <v/>
      </c>
      <c r="O34" s="35" t="str">
        <f>IF(VLOOKUP($A34,Times!$A:$AB,O$1,0)="","",(VLOOKUP($A34,Times!$A:$AB,O$1,0)*(VLOOKUP(O$6,Men!$B:$CV,$E34-1,0))))</f>
        <v/>
      </c>
      <c r="P34" s="35" t="str">
        <f>IF(VLOOKUP($A34,Times!$A:$AB,P$1,0)="","",(VLOOKUP($A34,Times!$A:$AB,P$1,0)*(VLOOKUP(P$6,Men!$B:$CV,$E34-1,0))))</f>
        <v/>
      </c>
      <c r="Q34" s="35" t="str">
        <f>IF(VLOOKUP($A34,Times!$A:$AB,Q$1,0)="","",(VLOOKUP($A34,Times!$A:$AB,Q$1,0)*(VLOOKUP(Q$6,Men!$B:$CV,$E34-1,0))))</f>
        <v/>
      </c>
      <c r="R34" s="35">
        <f ca="1">IF(VLOOKUP($A34,Times!$A:$AB,R$1,0)="","",(VLOOKUP($A34,Times!$A:$AB,R$1,0)*(VLOOKUP(R$6,Men!$B:$CV,$E34-1,0))))</f>
        <v>4.5131365740740739E-2</v>
      </c>
      <c r="S34" s="35">
        <f ca="1">IF(VLOOKUP($A34,Times!$A:$AB,S$1,0)="","",(VLOOKUP($A34,Times!$A:$AB,S$1,0)*(VLOOKUP(S$6,Men!$B:$CV,$E34-1,0))))</f>
        <v>4.2340277777777782E-2</v>
      </c>
      <c r="T34" s="36">
        <f ca="1">IF(VLOOKUP($A34,Times!$A:$AB,T$1,0)="","",(VLOOKUP($A34,Times!$A:$AB,T$1,0)*(VLOOKUP(T$6,Men!$B:$CV,$E34-1,0))))</f>
        <v>4.1908449074074074E-2</v>
      </c>
      <c r="U34" s="252" t="str">
        <f>IF(VLOOKUP($A34,Times!$A:$AB,U$1,0)="","",(VLOOKUP($A34,Times!$A:$AB,U$1,0)*(VLOOKUP(U$6,Men!$B:$CV,$E34-1,0))))</f>
        <v/>
      </c>
      <c r="V34" s="253" t="str">
        <f>IF(VLOOKUP($A34,Times!$A:$AB,V$1,0)="","",(VLOOKUP($A34,Times!$A:$AB,V$1,0)*(VLOOKUP(V$6,Men!$B:$CV,$E34-1,0))))</f>
        <v/>
      </c>
      <c r="W34" s="253" t="str">
        <f>IF(VLOOKUP($A34,Times!$A:$AB,W$1,0)="","",(VLOOKUP($A34,Times!$A:$AB,W$1,0)*(VLOOKUP(W$6,Men!$B:$CV,$E34-1,0))))</f>
        <v/>
      </c>
      <c r="X34" s="253" t="str">
        <f>IF(VLOOKUP($A34,Times!$A:$AB,X$1,0)="","",(VLOOKUP($A34,Times!$A:$AB,X$1,0)*(VLOOKUP(X$6,Men!$B:$CV,$E34-1,0))))</f>
        <v/>
      </c>
      <c r="Y34" s="253">
        <f ca="1">IF(VLOOKUP($A34,Times!$A:$AB,Y$1,0)="","",(VLOOKUP($A34,Times!$A:$AB,Y$1,0)*(VLOOKUP(Y$6,Men!$B:$CV,$E34-1,0))))</f>
        <v>5.54052824074074E-2</v>
      </c>
      <c r="Z34" s="254">
        <f ca="1">IF(VLOOKUP($A34,Times!$A:$AB,Z$1,0)="","",(VLOOKUP($A34,Times!$A:$AB,Z$1,0)*(VLOOKUP(Z$6,Men!$B:$CV,$E34-1,0))))</f>
        <v>0.12757249999999998</v>
      </c>
      <c r="AA34" s="97">
        <f ca="1">SUM(Champ!AA34)</f>
        <v>596</v>
      </c>
      <c r="AB34" s="2">
        <f t="shared" ca="1" si="8"/>
        <v>6</v>
      </c>
      <c r="AC34" s="66" t="str">
        <f t="shared" ca="1" si="9"/>
        <v>Yes</v>
      </c>
      <c r="AD34" s="3">
        <f ca="1">SUM(Champ!AD34)</f>
        <v>2</v>
      </c>
    </row>
    <row r="35" spans="1:30" ht="15" x14ac:dyDescent="0.2">
      <c r="A35" s="173" t="str">
        <f t="shared" si="6"/>
        <v>DavidGoodall</v>
      </c>
      <c r="B35" s="126" t="s">
        <v>128</v>
      </c>
      <c r="C35" s="43" t="s">
        <v>35</v>
      </c>
      <c r="D35" s="74">
        <f>VLOOKUP(A35,'DB1'!$A:$D,4,0)</f>
        <v>25066</v>
      </c>
      <c r="E35" s="75">
        <f t="shared" ca="1" si="7"/>
        <v>44</v>
      </c>
      <c r="F35" s="25" t="str">
        <f>IF(VLOOKUP($A35,Times!$A:$AB,F$1,0)="","",(VLOOKUP($A35,Times!$A:$AB,F$1,0)*(VLOOKUP(F$6,Men!$B:$CV,$E35-1,0))))</f>
        <v/>
      </c>
      <c r="G35" s="25">
        <f ca="1">IF(VLOOKUP($A35,Times!$A:$AB,G$1,0)="","",(VLOOKUP($A35,Times!$A:$AB,G$1,0)*(VLOOKUP(G$6,Men!$B:$CV,$E35-1,0))))</f>
        <v>2.5044953703703705E-2</v>
      </c>
      <c r="H35" s="25" t="str">
        <f>IF(VLOOKUP($A35,Times!$A:$AB,H$1,0)="","",(VLOOKUP($A35,Times!$A:$AB,H$1,0)*(VLOOKUP(H$6,Men!$B:$CV,$E35-1,0))))</f>
        <v/>
      </c>
      <c r="I35" s="25">
        <f ca="1">IF(VLOOKUP($A35,Times!$A:$AB,I$1,0)="","",(VLOOKUP($A35,Times!$A:$AB,I$1,0)*(VLOOKUP(I$6,Men!$B:$CV,$E35-1,0))))</f>
        <v>2.8302920138888889E-2</v>
      </c>
      <c r="J35" s="25">
        <f ca="1">IF(VLOOKUP($A35,Times!$A:$AB,J$1,0)="","",(VLOOKUP($A35,Times!$A:$AB,J$1,0)*(VLOOKUP(J$6,Men!$B:$CV,$E35-1,0))))</f>
        <v>1.3870234953703705E-2</v>
      </c>
      <c r="K35" s="25" t="str">
        <f>IF(VLOOKUP($A35,Times!$A:$AB,K$1,0)="","",(VLOOKUP($A35,Times!$A:$AB,K$1,0)*(VLOOKUP(K$6,Men!$B:$CV,$E35-1,0))))</f>
        <v/>
      </c>
      <c r="L35" s="25">
        <f ca="1">IF(VLOOKUP($A35,Times!$A:$AB,L$1,0)="","",(VLOOKUP($A35,Times!$A:$AB,L$1,0)*(VLOOKUP(L$6,Men!$B:$CV,$E35-1,0))))</f>
        <v>2.9417208333333333E-2</v>
      </c>
      <c r="M35" s="153" t="str">
        <f>IF(VLOOKUP($A35,Times!$A:$AB,M$1,0)="","",(VLOOKUP($A35,Times!$A:$AB,M$1,0)*(VLOOKUP(M$6,Men!$B:$CV,$E35-1,0))))</f>
        <v/>
      </c>
      <c r="N35" s="152" t="str">
        <f>IF(VLOOKUP($A35,Times!$A:$AB,N$1,0)="","",(VLOOKUP($A35,Times!$A:$AB,N$1,0)*(VLOOKUP(N$6,Men!$B:$CV,$E35-1,0))))</f>
        <v/>
      </c>
      <c r="O35" s="35" t="str">
        <f>IF(VLOOKUP($A35,Times!$A:$AB,O$1,0)="","",(VLOOKUP($A35,Times!$A:$AB,O$1,0)*(VLOOKUP(O$6,Men!$B:$CV,$E35-1,0))))</f>
        <v/>
      </c>
      <c r="P35" s="35">
        <f ca="1">IF(VLOOKUP($A35,Times!$A:$AB,P$1,0)="","",(VLOOKUP($A35,Times!$A:$AB,P$1,0)*(VLOOKUP(P$6,Men!$B:$CV,$E35-1,0))))</f>
        <v>4.9697296296296295E-2</v>
      </c>
      <c r="Q35" s="35" t="str">
        <f>IF(VLOOKUP($A35,Times!$A:$AB,Q$1,0)="","",(VLOOKUP($A35,Times!$A:$AB,Q$1,0)*(VLOOKUP(Q$6,Men!$B:$CV,$E35-1,0))))</f>
        <v/>
      </c>
      <c r="R35" s="35" t="str">
        <f>IF(VLOOKUP($A35,Times!$A:$AB,R$1,0)="","",(VLOOKUP($A35,Times!$A:$AB,R$1,0)*(VLOOKUP(R$6,Men!$B:$CV,$E35-1,0))))</f>
        <v/>
      </c>
      <c r="S35" s="35" t="str">
        <f>IF(VLOOKUP($A35,Times!$A:$AB,S$1,0)="","",(VLOOKUP($A35,Times!$A:$AB,S$1,0)*(VLOOKUP(S$6,Men!$B:$CV,$E35-1,0))))</f>
        <v/>
      </c>
      <c r="T35" s="36">
        <f ca="1">IF(VLOOKUP($A35,Times!$A:$AB,T$1,0)="","",(VLOOKUP($A35,Times!$A:$AB,T$1,0)*(VLOOKUP(T$6,Men!$B:$CV,$E35-1,0))))</f>
        <v>4.6860814814814813E-2</v>
      </c>
      <c r="U35" s="252" t="str">
        <f>IF(VLOOKUP($A35,Times!$A:$AB,U$1,0)="","",(VLOOKUP($A35,Times!$A:$AB,U$1,0)*(VLOOKUP(U$6,Men!$B:$CV,$E35-1,0))))</f>
        <v/>
      </c>
      <c r="V35" s="253" t="str">
        <f>IF(VLOOKUP($A35,Times!$A:$AB,V$1,0)="","",(VLOOKUP($A35,Times!$A:$AB,V$1,0)*(VLOOKUP(V$6,Men!$B:$CV,$E35-1,0))))</f>
        <v/>
      </c>
      <c r="W35" s="253" t="str">
        <f>IF(VLOOKUP($A35,Times!$A:$AB,W$1,0)="","",(VLOOKUP($A35,Times!$A:$AB,W$1,0)*(VLOOKUP(W$6,Men!$B:$CV,$E35-1,0))))</f>
        <v/>
      </c>
      <c r="X35" s="253">
        <f ca="1">IF(VLOOKUP($A35,Times!$A:$AB,X$1,0)="","",(VLOOKUP($A35,Times!$A:$AB,X$1,0)*(VLOOKUP(X$6,Men!$B:$CV,$E35-1,0))))</f>
        <v>6.7844427083333325E-2</v>
      </c>
      <c r="Y35" s="253" t="str">
        <f>IF(VLOOKUP($A35,Times!$A:$AB,Y$1,0)="","",(VLOOKUP($A35,Times!$A:$AB,Y$1,0)*(VLOOKUP(Y$6,Men!$B:$CV,$E35-1,0))))</f>
        <v/>
      </c>
      <c r="Z35" s="254" t="str">
        <f>IF(VLOOKUP($A35,Times!$A:$AB,Z$1,0)="","",(VLOOKUP($A35,Times!$A:$AB,Z$1,0)*(VLOOKUP(Z$6,Men!$B:$CV,$E35-1,0))))</f>
        <v/>
      </c>
      <c r="AA35" s="97">
        <f ca="1">SUM(Champ!AA35)</f>
        <v>587</v>
      </c>
      <c r="AB35" s="2">
        <f t="shared" ca="1" si="8"/>
        <v>7</v>
      </c>
      <c r="AC35" s="66" t="str">
        <f t="shared" ca="1" si="9"/>
        <v>Yes</v>
      </c>
      <c r="AD35" s="3">
        <f ca="1">SUM(Champ!AD35)</f>
        <v>6</v>
      </c>
    </row>
    <row r="36" spans="1:30" ht="15" x14ac:dyDescent="0.2">
      <c r="A36" s="173" t="str">
        <f t="shared" si="6"/>
        <v>MarkGreaves</v>
      </c>
      <c r="B36" s="126" t="s">
        <v>25</v>
      </c>
      <c r="C36" s="43" t="s">
        <v>26</v>
      </c>
      <c r="D36" s="74">
        <f>VLOOKUP(A36,'DB1'!$A:$D,4,0)</f>
        <v>22789</v>
      </c>
      <c r="E36" s="75">
        <f t="shared" ca="1" si="7"/>
        <v>50</v>
      </c>
      <c r="F36" s="25" t="str">
        <f>IF(VLOOKUP($A36,Times!$A:$AB,F$1,0)="","",(VLOOKUP($A36,Times!$A:$AB,F$1,0)*(VLOOKUP(F$6,Men!$B:$CV,$E36-1,0))))</f>
        <v/>
      </c>
      <c r="G36" s="25" t="str">
        <f>IF(VLOOKUP($A36,Times!$A:$AB,G$1,0)="","",(VLOOKUP($A36,Times!$A:$AB,G$1,0)*(VLOOKUP(G$6,Men!$B:$CV,$E36-1,0))))</f>
        <v/>
      </c>
      <c r="H36" s="25">
        <f ca="1">IF(VLOOKUP($A36,Times!$A:$AB,H$1,0)="","",(VLOOKUP($A36,Times!$A:$AB,H$1,0)*(VLOOKUP(H$6,Men!$B:$CV,$E36-1,0))))</f>
        <v>3.3368185185185188E-2</v>
      </c>
      <c r="I36" s="25" t="str">
        <f>IF(VLOOKUP($A36,Times!$A:$AB,I$1,0)="","",(VLOOKUP($A36,Times!$A:$AB,I$1,0)*(VLOOKUP(I$6,Men!$B:$CV,$E36-1,0))))</f>
        <v/>
      </c>
      <c r="J36" s="25" t="str">
        <f>IF(VLOOKUP($A36,Times!$A:$AB,J$1,0)="","",(VLOOKUP($A36,Times!$A:$AB,J$1,0)*(VLOOKUP(J$6,Men!$B:$CV,$E36-1,0))))</f>
        <v/>
      </c>
      <c r="K36" s="25" t="str">
        <f>IF(VLOOKUP($A36,Times!$A:$AB,K$1,0)="","",(VLOOKUP($A36,Times!$A:$AB,K$1,0)*(VLOOKUP(K$6,Men!$B:$CV,$E36-1,0))))</f>
        <v/>
      </c>
      <c r="L36" s="25" t="str">
        <f>IF(VLOOKUP($A36,Times!$A:$AB,L$1,0)="","",(VLOOKUP($A36,Times!$A:$AB,L$1,0)*(VLOOKUP(L$6,Men!$B:$CV,$E36-1,0))))</f>
        <v/>
      </c>
      <c r="M36" s="153" t="str">
        <f>IF(VLOOKUP($A36,Times!$A:$AB,M$1,0)="","",(VLOOKUP($A36,Times!$A:$AB,M$1,0)*(VLOOKUP(M$6,Men!$B:$CV,$E36-1,0))))</f>
        <v/>
      </c>
      <c r="N36" s="152" t="str">
        <f>IF(VLOOKUP($A36,Times!$A:$AB,N$1,0)="","",(VLOOKUP($A36,Times!$A:$AB,N$1,0)*(VLOOKUP(N$6,Men!$B:$CV,$E36-1,0))))</f>
        <v/>
      </c>
      <c r="O36" s="35" t="str">
        <f>IF(VLOOKUP($A36,Times!$A:$AB,O$1,0)="","",(VLOOKUP($A36,Times!$A:$AB,O$1,0)*(VLOOKUP(O$6,Men!$B:$CV,$E36-1,0))))</f>
        <v/>
      </c>
      <c r="P36" s="35" t="str">
        <f>IF(VLOOKUP($A36,Times!$A:$AB,P$1,0)="","",(VLOOKUP($A36,Times!$A:$AB,P$1,0)*(VLOOKUP(P$6,Men!$B:$CV,$E36-1,0))))</f>
        <v/>
      </c>
      <c r="Q36" s="35" t="str">
        <f>IF(VLOOKUP($A36,Times!$A:$AB,Q$1,0)="","",(VLOOKUP($A36,Times!$A:$AB,Q$1,0)*(VLOOKUP(Q$6,Men!$B:$CV,$E36-1,0))))</f>
        <v/>
      </c>
      <c r="R36" s="35" t="str">
        <f>IF(VLOOKUP($A36,Times!$A:$AB,R$1,0)="","",(VLOOKUP($A36,Times!$A:$AB,R$1,0)*(VLOOKUP(R$6,Men!$B:$CV,$E36-1,0))))</f>
        <v/>
      </c>
      <c r="S36" s="35" t="str">
        <f>IF(VLOOKUP($A36,Times!$A:$AB,S$1,0)="","",(VLOOKUP($A36,Times!$A:$AB,S$1,0)*(VLOOKUP(S$6,Men!$B:$CV,$E36-1,0))))</f>
        <v/>
      </c>
      <c r="T36" s="36" t="str">
        <f>IF(VLOOKUP($A36,Times!$A:$AB,T$1,0)="","",(VLOOKUP($A36,Times!$A:$AB,T$1,0)*(VLOOKUP(T$6,Men!$B:$CV,$E36-1,0))))</f>
        <v/>
      </c>
      <c r="U36" s="252" t="str">
        <f>IF(VLOOKUP($A36,Times!$A:$AB,U$1,0)="","",(VLOOKUP($A36,Times!$A:$AB,U$1,0)*(VLOOKUP(U$6,Men!$B:$CV,$E36-1,0))))</f>
        <v/>
      </c>
      <c r="V36" s="253" t="str">
        <f>IF(VLOOKUP($A36,Times!$A:$AB,V$1,0)="","",(VLOOKUP($A36,Times!$A:$AB,V$1,0)*(VLOOKUP(V$6,Men!$B:$CV,$E36-1,0))))</f>
        <v/>
      </c>
      <c r="W36" s="253" t="str">
        <f>IF(VLOOKUP($A36,Times!$A:$AB,W$1,0)="","",(VLOOKUP($A36,Times!$A:$AB,W$1,0)*(VLOOKUP(W$6,Men!$B:$CV,$E36-1,0))))</f>
        <v/>
      </c>
      <c r="X36" s="253" t="str">
        <f>IF(VLOOKUP($A36,Times!$A:$AB,X$1,0)="","",(VLOOKUP($A36,Times!$A:$AB,X$1,0)*(VLOOKUP(X$6,Men!$B:$CV,$E36-1,0))))</f>
        <v/>
      </c>
      <c r="Y36" s="253" t="str">
        <f>IF(VLOOKUP($A36,Times!$A:$AB,Y$1,0)="","",(VLOOKUP($A36,Times!$A:$AB,Y$1,0)*(VLOOKUP(Y$6,Men!$B:$CV,$E36-1,0))))</f>
        <v/>
      </c>
      <c r="Z36" s="254" t="str">
        <f>IF(VLOOKUP($A36,Times!$A:$AB,Z$1,0)="","",(VLOOKUP($A36,Times!$A:$AB,Z$1,0)*(VLOOKUP(Z$6,Men!$B:$CV,$E36-1,0))))</f>
        <v/>
      </c>
      <c r="AA36" s="97">
        <f ca="1">SUM(Champ!AA36)</f>
        <v>97</v>
      </c>
      <c r="AB36" s="2">
        <f t="shared" ca="1" si="8"/>
        <v>1</v>
      </c>
      <c r="AC36" s="66" t="str">
        <f t="shared" ca="1" si="9"/>
        <v/>
      </c>
      <c r="AD36" s="3">
        <f ca="1">SUM(Champ!AD36)</f>
        <v>13</v>
      </c>
    </row>
    <row r="37" spans="1:30" ht="15" x14ac:dyDescent="0.2">
      <c r="A37" s="173" t="str">
        <f t="shared" si="6"/>
        <v>ErrickHannah</v>
      </c>
      <c r="B37" s="126" t="s">
        <v>19</v>
      </c>
      <c r="C37" s="43" t="s">
        <v>20</v>
      </c>
      <c r="D37" s="74">
        <f>VLOOKUP(A37,'DB1'!$A:$D,4,0)</f>
        <v>20769</v>
      </c>
      <c r="E37" s="75">
        <f t="shared" ca="1" si="7"/>
        <v>56</v>
      </c>
      <c r="F37" s="25" t="str">
        <f>IF(VLOOKUP($A37,Times!$A:$AB,F$1,0)="","",(VLOOKUP($A37,Times!$A:$AB,F$1,0)*(VLOOKUP(F$6,Men!$B:$CV,$E37-1,0))))</f>
        <v/>
      </c>
      <c r="G37" s="25" t="str">
        <f>IF(VLOOKUP($A37,Times!$A:$AB,G$1,0)="","",(VLOOKUP($A37,Times!$A:$AB,G$1,0)*(VLOOKUP(G$6,Men!$B:$CV,$E37-1,0))))</f>
        <v/>
      </c>
      <c r="H37" s="25" t="str">
        <f>IF(VLOOKUP($A37,Times!$A:$AB,H$1,0)="","",(VLOOKUP($A37,Times!$A:$AB,H$1,0)*(VLOOKUP(H$6,Men!$B:$CV,$E37-1,0))))</f>
        <v/>
      </c>
      <c r="I37" s="25" t="str">
        <f>IF(VLOOKUP($A37,Times!$A:$AB,I$1,0)="","",(VLOOKUP($A37,Times!$A:$AB,I$1,0)*(VLOOKUP(I$6,Men!$B:$CV,$E37-1,0))))</f>
        <v/>
      </c>
      <c r="J37" s="25">
        <f ca="1">IF(VLOOKUP($A37,Times!$A:$AB,J$1,0)="","",(VLOOKUP($A37,Times!$A:$AB,J$1,0)*(VLOOKUP(J$6,Men!$B:$CV,$E37-1,0))))</f>
        <v>1.2620879629629629E-2</v>
      </c>
      <c r="K37" s="25">
        <f ca="1">IF(VLOOKUP($A37,Times!$A:$AB,K$1,0)="","",(VLOOKUP($A37,Times!$A:$AB,K$1,0)*(VLOOKUP(K$6,Men!$B:$CV,$E37-1,0))))</f>
        <v>1.8141310185185184E-2</v>
      </c>
      <c r="L37" s="25">
        <f ca="1">IF(VLOOKUP($A37,Times!$A:$AB,L$1,0)="","",(VLOOKUP($A37,Times!$A:$AB,L$1,0)*(VLOOKUP(L$6,Men!$B:$CV,$E37-1,0))))</f>
        <v>2.6157013888888889E-2</v>
      </c>
      <c r="M37" s="153" t="str">
        <f>IF(VLOOKUP($A37,Times!$A:$AB,M$1,0)="","",(VLOOKUP($A37,Times!$A:$AB,M$1,0)*(VLOOKUP(M$6,Men!$B:$CV,$E37-1,0))))</f>
        <v/>
      </c>
      <c r="N37" s="152" t="str">
        <f>IF(VLOOKUP($A37,Times!$A:$AB,N$1,0)="","",(VLOOKUP($A37,Times!$A:$AB,N$1,0)*(VLOOKUP(N$6,Men!$B:$CV,$E37-1,0))))</f>
        <v/>
      </c>
      <c r="O37" s="35" t="str">
        <f>IF(VLOOKUP($A37,Times!$A:$AB,O$1,0)="","",(VLOOKUP($A37,Times!$A:$AB,O$1,0)*(VLOOKUP(O$6,Men!$B:$CV,$E37-1,0))))</f>
        <v/>
      </c>
      <c r="P37" s="35">
        <f ca="1">IF(VLOOKUP($A37,Times!$A:$AB,P$1,0)="","",(VLOOKUP($A37,Times!$A:$AB,P$1,0)*(VLOOKUP(P$6,Men!$B:$CV,$E37-1,0))))</f>
        <v>4.2187861111111113E-2</v>
      </c>
      <c r="Q37" s="35" t="str">
        <f>IF(VLOOKUP($A37,Times!$A:$AB,Q$1,0)="","",(VLOOKUP($A37,Times!$A:$AB,Q$1,0)*(VLOOKUP(Q$6,Men!$B:$CV,$E37-1,0))))</f>
        <v/>
      </c>
      <c r="R37" s="35" t="str">
        <f>IF(VLOOKUP($A37,Times!$A:$AB,R$1,0)="","",(VLOOKUP($A37,Times!$A:$AB,R$1,0)*(VLOOKUP(R$6,Men!$B:$CV,$E37-1,0))))</f>
        <v/>
      </c>
      <c r="S37" s="35" t="str">
        <f>IF(VLOOKUP($A37,Times!$A:$AB,S$1,0)="","",(VLOOKUP($A37,Times!$A:$AB,S$1,0)*(VLOOKUP(S$6,Men!$B:$CV,$E37-1,0))))</f>
        <v/>
      </c>
      <c r="T37" s="36" t="str">
        <f>IF(VLOOKUP($A37,Times!$A:$AB,T$1,0)="","",(VLOOKUP($A37,Times!$A:$AB,T$1,0)*(VLOOKUP(T$6,Men!$B:$CV,$E37-1,0))))</f>
        <v/>
      </c>
      <c r="U37" s="252" t="str">
        <f>IF(VLOOKUP($A37,Times!$A:$AB,U$1,0)="","",(VLOOKUP($A37,Times!$A:$AB,U$1,0)*(VLOOKUP(U$6,Men!$B:$CV,$E37-1,0))))</f>
        <v/>
      </c>
      <c r="V37" s="253" t="str">
        <f>IF(VLOOKUP($A37,Times!$A:$AB,V$1,0)="","",(VLOOKUP($A37,Times!$A:$AB,V$1,0)*(VLOOKUP(V$6,Men!$B:$CV,$E37-1,0))))</f>
        <v/>
      </c>
      <c r="W37" s="253">
        <f ca="1">IF(VLOOKUP($A37,Times!$A:$AB,W$1,0)="","",(VLOOKUP($A37,Times!$A:$AB,W$1,0)*(VLOOKUP(W$6,Men!$B:$CV,$E37-1,0))))</f>
        <v>6.0871138888888884E-2</v>
      </c>
      <c r="X37" s="253" t="str">
        <f>IF(VLOOKUP($A37,Times!$A:$AB,X$1,0)="","",(VLOOKUP($A37,Times!$A:$AB,X$1,0)*(VLOOKUP(X$6,Men!$B:$CV,$E37-1,0))))</f>
        <v/>
      </c>
      <c r="Y37" s="253" t="str">
        <f>IF(VLOOKUP($A37,Times!$A:$AB,Y$1,0)="","",(VLOOKUP($A37,Times!$A:$AB,Y$1,0)*(VLOOKUP(Y$6,Men!$B:$CV,$E37-1,0))))</f>
        <v/>
      </c>
      <c r="Z37" s="254">
        <f ca="1">IF(VLOOKUP($A37,Times!$A:$AB,Z$1,0)="","",(VLOOKUP($A37,Times!$A:$AB,Z$1,0)*(VLOOKUP(Z$6,Men!$B:$CV,$E37-1,0))))</f>
        <v>0.12261750462962964</v>
      </c>
      <c r="AA37" s="97">
        <f ca="1">SUM(Champ!AA37)</f>
        <v>596</v>
      </c>
      <c r="AB37" s="2">
        <f t="shared" ca="1" si="8"/>
        <v>6</v>
      </c>
      <c r="AC37" s="66" t="str">
        <f t="shared" ca="1" si="9"/>
        <v>Yes</v>
      </c>
      <c r="AD37" s="3">
        <f ca="1">SUM(Champ!AD37)</f>
        <v>2</v>
      </c>
    </row>
    <row r="38" spans="1:30" ht="15" x14ac:dyDescent="0.2">
      <c r="A38" s="173" t="str">
        <f t="shared" si="6"/>
        <v>GeoffHarrington</v>
      </c>
      <c r="B38" s="126" t="s">
        <v>32</v>
      </c>
      <c r="C38" s="43" t="s">
        <v>33</v>
      </c>
      <c r="D38" s="74">
        <f>VLOOKUP(A38,'DB1'!$A:$D,4,0)</f>
        <v>16872</v>
      </c>
      <c r="E38" s="75">
        <f t="shared" ca="1" si="7"/>
        <v>66</v>
      </c>
      <c r="F38" s="25" t="str">
        <f>IF(VLOOKUP($A38,Times!$A:$AB,F$1,0)="","",(VLOOKUP($A38,Times!$A:$AB,F$1,0)*(VLOOKUP(F$6,Men!$B:$CV,$E38-1,0))))</f>
        <v/>
      </c>
      <c r="G38" s="25">
        <f ca="1">IF(VLOOKUP($A38,Times!$A:$AB,G$1,0)="","",(VLOOKUP($A38,Times!$A:$AB,G$1,0)*(VLOOKUP(G$6,Men!$B:$CV,$E38-1,0))))</f>
        <v>2.7984097222222219E-2</v>
      </c>
      <c r="H38" s="25">
        <f ca="1">IF(VLOOKUP($A38,Times!$A:$AB,H$1,0)="","",(VLOOKUP($A38,Times!$A:$AB,H$1,0)*(VLOOKUP(H$6,Men!$B:$CV,$E38-1,0))))</f>
        <v>3.5321875000000003E-2</v>
      </c>
      <c r="I38" s="25">
        <f ca="1">IF(VLOOKUP($A38,Times!$A:$AB,I$1,0)="","",(VLOOKUP($A38,Times!$A:$AB,I$1,0)*(VLOOKUP(I$6,Men!$B:$CV,$E38-1,0))))</f>
        <v>3.2076319444444445E-2</v>
      </c>
      <c r="J38" s="25" t="str">
        <f>IF(VLOOKUP($A38,Times!$A:$AB,J$1,0)="","",(VLOOKUP($A38,Times!$A:$AB,J$1,0)*(VLOOKUP(J$6,Men!$B:$CV,$E38-1,0))))</f>
        <v/>
      </c>
      <c r="K38" s="25" t="str">
        <f>IF(VLOOKUP($A38,Times!$A:$AB,K$1,0)="","",(VLOOKUP($A38,Times!$A:$AB,K$1,0)*(VLOOKUP(K$6,Men!$B:$CV,$E38-1,0))))</f>
        <v/>
      </c>
      <c r="L38" s="25">
        <f ca="1">IF(VLOOKUP($A38,Times!$A:$AB,L$1,0)="","",(VLOOKUP($A38,Times!$A:$AB,L$1,0)*(VLOOKUP(L$6,Men!$B:$CV,$E38-1,0))))</f>
        <v>3.049763888888889E-2</v>
      </c>
      <c r="M38" s="153">
        <f ca="1">IF(VLOOKUP($A38,Times!$A:$AB,M$1,0)="","",(VLOOKUP($A38,Times!$A:$AB,M$1,0)*(VLOOKUP(M$6,Men!$B:$CV,$E38-1,0))))</f>
        <v>3.0444722222222224E-2</v>
      </c>
      <c r="N38" s="152">
        <f ca="1">IF(VLOOKUP($A38,Times!$A:$AB,N$1,0)="","",(VLOOKUP($A38,Times!$A:$AB,N$1,0)*(VLOOKUP(N$6,Men!$B:$CV,$E38-1,0))))</f>
        <v>5.6335958333333332E-2</v>
      </c>
      <c r="O38" s="35" t="str">
        <f>IF(VLOOKUP($A38,Times!$A:$AB,O$1,0)="","",(VLOOKUP($A38,Times!$A:$AB,O$1,0)*(VLOOKUP(O$6,Men!$B:$CV,$E38-1,0))))</f>
        <v/>
      </c>
      <c r="P38" s="35" t="str">
        <f>IF(VLOOKUP($A38,Times!$A:$AB,P$1,0)="","",(VLOOKUP($A38,Times!$A:$AB,P$1,0)*(VLOOKUP(P$6,Men!$B:$CV,$E38-1,0))))</f>
        <v/>
      </c>
      <c r="Q38" s="35" t="str">
        <f>IF(VLOOKUP($A38,Times!$A:$AB,Q$1,0)="","",(VLOOKUP($A38,Times!$A:$AB,Q$1,0)*(VLOOKUP(Q$6,Men!$B:$CV,$E38-1,0))))</f>
        <v/>
      </c>
      <c r="R38" s="35" t="str">
        <f>IF(VLOOKUP($A38,Times!$A:$AB,R$1,0)="","",(VLOOKUP($A38,Times!$A:$AB,R$1,0)*(VLOOKUP(R$6,Men!$B:$CV,$E38-1,0))))</f>
        <v/>
      </c>
      <c r="S38" s="35">
        <f ca="1">IF(VLOOKUP($A38,Times!$A:$AB,S$1,0)="","",(VLOOKUP($A38,Times!$A:$AB,S$1,0)*(VLOOKUP(S$6,Men!$B:$CV,$E38-1,0))))</f>
        <v>5.3316541666666675E-2</v>
      </c>
      <c r="T38" s="36" t="str">
        <f>IF(VLOOKUP($A38,Times!$A:$AB,T$1,0)="","",(VLOOKUP($A38,Times!$A:$AB,T$1,0)*(VLOOKUP(T$6,Men!$B:$CV,$E38-1,0))))</f>
        <v/>
      </c>
      <c r="U38" s="252" t="str">
        <f>IF(VLOOKUP($A38,Times!$A:$AB,U$1,0)="","",(VLOOKUP($A38,Times!$A:$AB,U$1,0)*(VLOOKUP(U$6,Men!$B:$CV,$E38-1,0))))</f>
        <v/>
      </c>
      <c r="V38" s="253" t="str">
        <f>IF(VLOOKUP($A38,Times!$A:$AB,V$1,0)="","",(VLOOKUP($A38,Times!$A:$AB,V$1,0)*(VLOOKUP(V$6,Men!$B:$CV,$E38-1,0))))</f>
        <v/>
      </c>
      <c r="W38" s="253" t="str">
        <f>IF(VLOOKUP($A38,Times!$A:$AB,W$1,0)="","",(VLOOKUP($A38,Times!$A:$AB,W$1,0)*(VLOOKUP(W$6,Men!$B:$CV,$E38-1,0))))</f>
        <v/>
      </c>
      <c r="X38" s="253">
        <f ca="1">IF(VLOOKUP($A38,Times!$A:$AB,X$1,0)="","",(VLOOKUP($A38,Times!$A:$AB,X$1,0)*(VLOOKUP(X$6,Men!$B:$CV,$E38-1,0))))</f>
        <v>7.7633994212962965E-2</v>
      </c>
      <c r="Y38" s="253" t="str">
        <f>IF(VLOOKUP($A38,Times!$A:$AB,Y$1,0)="","",(VLOOKUP($A38,Times!$A:$AB,Y$1,0)*(VLOOKUP(Y$6,Men!$B:$CV,$E38-1,0))))</f>
        <v/>
      </c>
      <c r="Z38" s="254" t="str">
        <f>IF(VLOOKUP($A38,Times!$A:$AB,Z$1,0)="","",(VLOOKUP($A38,Times!$A:$AB,Z$1,0)*(VLOOKUP(Z$6,Men!$B:$CV,$E38-1,0))))</f>
        <v/>
      </c>
      <c r="AA38" s="97">
        <f ca="1">SUM(Champ!AA38)</f>
        <v>580</v>
      </c>
      <c r="AB38" s="2">
        <f t="shared" ca="1" si="8"/>
        <v>8</v>
      </c>
      <c r="AC38" s="66" t="str">
        <f t="shared" ca="1" si="9"/>
        <v>Yes</v>
      </c>
      <c r="AD38" s="3">
        <f ca="1">SUM(Champ!AD38)</f>
        <v>8</v>
      </c>
    </row>
    <row r="39" spans="1:30" ht="15" x14ac:dyDescent="0.2">
      <c r="A39" s="173" t="str">
        <f t="shared" si="6"/>
        <v>PhilipHawley</v>
      </c>
      <c r="B39" s="126" t="s">
        <v>75</v>
      </c>
      <c r="C39" s="42" t="s">
        <v>22</v>
      </c>
      <c r="D39" s="74">
        <f>VLOOKUP(A39,'DB1'!$A:$D,4,0)</f>
        <v>19371</v>
      </c>
      <c r="E39" s="75">
        <f t="shared" ca="1" si="7"/>
        <v>60</v>
      </c>
      <c r="F39" s="25" t="str">
        <f>IF(VLOOKUP($A39,Times!$A:$AB,F$1,0)="","",(VLOOKUP($A39,Times!$A:$AB,F$1,0)*(VLOOKUP(F$6,Men!$B:$CV,$E39-1,0))))</f>
        <v/>
      </c>
      <c r="G39" s="25" t="str">
        <f>IF(VLOOKUP($A39,Times!$A:$AB,G$1,0)="","",(VLOOKUP($A39,Times!$A:$AB,G$1,0)*(VLOOKUP(G$6,Men!$B:$CV,$E39-1,0))))</f>
        <v/>
      </c>
      <c r="H39" s="25">
        <f ca="1">IF(VLOOKUP($A39,Times!$A:$AB,H$1,0)="","",(VLOOKUP($A39,Times!$A:$AB,H$1,0)*(VLOOKUP(H$6,Men!$B:$CV,$E39-1,0))))</f>
        <v>3.1082843749999998E-2</v>
      </c>
      <c r="I39" s="25" t="str">
        <f>IF(VLOOKUP($A39,Times!$A:$AB,I$1,0)="","",(VLOOKUP($A39,Times!$A:$AB,I$1,0)*(VLOOKUP(I$6,Men!$B:$CV,$E39-1,0))))</f>
        <v/>
      </c>
      <c r="J39" s="25" t="str">
        <f>IF(VLOOKUP($A39,Times!$A:$AB,J$1,0)="","",(VLOOKUP($A39,Times!$A:$AB,J$1,0)*(VLOOKUP(J$6,Men!$B:$CV,$E39-1,0))))</f>
        <v/>
      </c>
      <c r="K39" s="25">
        <f ca="1">IF(VLOOKUP($A39,Times!$A:$AB,K$1,0)="","",(VLOOKUP($A39,Times!$A:$AB,K$1,0)*(VLOOKUP(K$6,Men!$B:$CV,$E39-1,0))))</f>
        <v>2.0507788194444449E-2</v>
      </c>
      <c r="L39" s="25" t="str">
        <f>IF(VLOOKUP($A39,Times!$A:$AB,L$1,0)="","",(VLOOKUP($A39,Times!$A:$AB,L$1,0)*(VLOOKUP(L$6,Men!$B:$CV,$E39-1,0))))</f>
        <v/>
      </c>
      <c r="M39" s="153" t="str">
        <f>IF(VLOOKUP($A39,Times!$A:$AB,M$1,0)="","",(VLOOKUP($A39,Times!$A:$AB,M$1,0)*(VLOOKUP(M$6,Men!$B:$CV,$E39-1,0))))</f>
        <v/>
      </c>
      <c r="N39" s="152" t="str">
        <f>IF(VLOOKUP($A39,Times!$A:$AB,N$1,0)="","",(VLOOKUP($A39,Times!$A:$AB,N$1,0)*(VLOOKUP(N$6,Men!$B:$CV,$E39-1,0))))</f>
        <v/>
      </c>
      <c r="O39" s="35" t="str">
        <f>IF(VLOOKUP($A39,Times!$A:$AB,O$1,0)="","",(VLOOKUP($A39,Times!$A:$AB,O$1,0)*(VLOOKUP(O$6,Men!$B:$CV,$E39-1,0))))</f>
        <v/>
      </c>
      <c r="P39" s="35" t="str">
        <f>IF(VLOOKUP($A39,Times!$A:$AB,P$1,0)="","",(VLOOKUP($A39,Times!$A:$AB,P$1,0)*(VLOOKUP(P$6,Men!$B:$CV,$E39-1,0))))</f>
        <v/>
      </c>
      <c r="Q39" s="35" t="str">
        <f>IF(VLOOKUP($A39,Times!$A:$AB,Q$1,0)="","",(VLOOKUP($A39,Times!$A:$AB,Q$1,0)*(VLOOKUP(Q$6,Men!$B:$CV,$E39-1,0))))</f>
        <v/>
      </c>
      <c r="R39" s="35" t="str">
        <f>IF(VLOOKUP($A39,Times!$A:$AB,R$1,0)="","",(VLOOKUP($A39,Times!$A:$AB,R$1,0)*(VLOOKUP(R$6,Men!$B:$CV,$E39-1,0))))</f>
        <v/>
      </c>
      <c r="S39" s="35" t="str">
        <f>IF(VLOOKUP($A39,Times!$A:$AB,S$1,0)="","",(VLOOKUP($A39,Times!$A:$AB,S$1,0)*(VLOOKUP(S$6,Men!$B:$CV,$E39-1,0))))</f>
        <v/>
      </c>
      <c r="T39" s="36" t="str">
        <f>IF(VLOOKUP($A39,Times!$A:$AB,T$1,0)="","",(VLOOKUP($A39,Times!$A:$AB,T$1,0)*(VLOOKUP(T$6,Men!$B:$CV,$E39-1,0))))</f>
        <v/>
      </c>
      <c r="U39" s="252" t="str">
        <f>IF(VLOOKUP($A39,Times!$A:$AB,U$1,0)="","",(VLOOKUP($A39,Times!$A:$AB,U$1,0)*(VLOOKUP(U$6,Men!$B:$CV,$E39-1,0))))</f>
        <v/>
      </c>
      <c r="V39" s="253" t="str">
        <f>IF(VLOOKUP($A39,Times!$A:$AB,V$1,0)="","",(VLOOKUP($A39,Times!$A:$AB,V$1,0)*(VLOOKUP(V$6,Men!$B:$CV,$E39-1,0))))</f>
        <v/>
      </c>
      <c r="W39" s="253" t="str">
        <f>IF(VLOOKUP($A39,Times!$A:$AB,W$1,0)="","",(VLOOKUP($A39,Times!$A:$AB,W$1,0)*(VLOOKUP(W$6,Men!$B:$CV,$E39-1,0))))</f>
        <v/>
      </c>
      <c r="X39" s="253" t="str">
        <f>IF(VLOOKUP($A39,Times!$A:$AB,X$1,0)="","",(VLOOKUP($A39,Times!$A:$AB,X$1,0)*(VLOOKUP(X$6,Men!$B:$CV,$E39-1,0))))</f>
        <v/>
      </c>
      <c r="Y39" s="253" t="str">
        <f>IF(VLOOKUP($A39,Times!$A:$AB,Y$1,0)="","",(VLOOKUP($A39,Times!$A:$AB,Y$1,0)*(VLOOKUP(Y$6,Men!$B:$CV,$E39-1,0))))</f>
        <v/>
      </c>
      <c r="Z39" s="254" t="str">
        <f>IF(VLOOKUP($A39,Times!$A:$AB,Z$1,0)="","",(VLOOKUP($A39,Times!$A:$AB,Z$1,0)*(VLOOKUP(Z$6,Men!$B:$CV,$E39-1,0))))</f>
        <v/>
      </c>
      <c r="AA39" s="97">
        <f ca="1">SUM(Champ!AA39)</f>
        <v>197</v>
      </c>
      <c r="AB39" s="2">
        <f t="shared" ca="1" si="8"/>
        <v>2</v>
      </c>
      <c r="AC39" s="66" t="str">
        <f t="shared" ca="1" si="9"/>
        <v/>
      </c>
      <c r="AD39" s="3">
        <f ca="1">SUM(Champ!AD39)</f>
        <v>12</v>
      </c>
    </row>
    <row r="40" spans="1:30" ht="15" x14ac:dyDescent="0.2">
      <c r="A40" s="173" t="str">
        <f t="shared" si="6"/>
        <v>DavidHeaton</v>
      </c>
      <c r="B40" s="171" t="s">
        <v>128</v>
      </c>
      <c r="C40" s="68" t="s">
        <v>129</v>
      </c>
      <c r="D40" s="74">
        <f>VLOOKUP(A40,'DB1'!$A:$D,4,0)</f>
        <v>22342</v>
      </c>
      <c r="E40" s="75">
        <f t="shared" ca="1" si="7"/>
        <v>51</v>
      </c>
      <c r="F40" s="25" t="str">
        <f>IF(VLOOKUP($A40,Times!$A:$AB,F$1,0)="","",(VLOOKUP($A40,Times!$A:$AB,F$1,0)*(VLOOKUP(F$6,Men!$B:$CV,$E40-1,0))))</f>
        <v/>
      </c>
      <c r="G40" s="25" t="str">
        <f>IF(VLOOKUP($A40,Times!$A:$AB,G$1,0)="","",(VLOOKUP($A40,Times!$A:$AB,G$1,0)*(VLOOKUP(G$6,Men!$B:$CV,$E40-1,0))))</f>
        <v/>
      </c>
      <c r="H40" s="25" t="str">
        <f>IF(VLOOKUP($A40,Times!$A:$AB,H$1,0)="","",(VLOOKUP($A40,Times!$A:$AB,H$1,0)*(VLOOKUP(H$6,Men!$B:$CV,$E40-1,0))))</f>
        <v/>
      </c>
      <c r="I40" s="25" t="str">
        <f>IF(VLOOKUP($A40,Times!$A:$AB,I$1,0)="","",(VLOOKUP($A40,Times!$A:$AB,I$1,0)*(VLOOKUP(I$6,Men!$B:$CV,$E40-1,0))))</f>
        <v/>
      </c>
      <c r="J40" s="25" t="str">
        <f>IF(VLOOKUP($A40,Times!$A:$AB,J$1,0)="","",(VLOOKUP($A40,Times!$A:$AB,J$1,0)*(VLOOKUP(J$6,Men!$B:$CV,$E40-1,0))))</f>
        <v/>
      </c>
      <c r="K40" s="25" t="str">
        <f>IF(VLOOKUP($A40,Times!$A:$AB,K$1,0)="","",(VLOOKUP($A40,Times!$A:$AB,K$1,0)*(VLOOKUP(K$6,Men!$B:$CV,$E40-1,0))))</f>
        <v/>
      </c>
      <c r="L40" s="25" t="str">
        <f>IF(VLOOKUP($A40,Times!$A:$AB,L$1,0)="","",(VLOOKUP($A40,Times!$A:$AB,L$1,0)*(VLOOKUP(L$6,Men!$B:$CV,$E40-1,0))))</f>
        <v/>
      </c>
      <c r="M40" s="153" t="str">
        <f>IF(VLOOKUP($A40,Times!$A:$AB,M$1,0)="","",(VLOOKUP($A40,Times!$A:$AB,M$1,0)*(VLOOKUP(M$6,Men!$B:$CV,$E40-1,0))))</f>
        <v/>
      </c>
      <c r="N40" s="152" t="str">
        <f>IF(VLOOKUP($A40,Times!$A:$AB,N$1,0)="","",(VLOOKUP($A40,Times!$A:$AB,N$1,0)*(VLOOKUP(N$6,Men!$B:$CV,$E40-1,0))))</f>
        <v/>
      </c>
      <c r="O40" s="35" t="str">
        <f>IF(VLOOKUP($A40,Times!$A:$AB,O$1,0)="","",(VLOOKUP($A40,Times!$A:$AB,O$1,0)*(VLOOKUP(O$6,Men!$B:$CV,$E40-1,0))))</f>
        <v/>
      </c>
      <c r="P40" s="35" t="str">
        <f>IF(VLOOKUP($A40,Times!$A:$AB,P$1,0)="","",(VLOOKUP($A40,Times!$A:$AB,P$1,0)*(VLOOKUP(P$6,Men!$B:$CV,$E40-1,0))))</f>
        <v/>
      </c>
      <c r="Q40" s="35" t="str">
        <f>IF(VLOOKUP($A40,Times!$A:$AB,Q$1,0)="","",(VLOOKUP($A40,Times!$A:$AB,Q$1,0)*(VLOOKUP(Q$6,Men!$B:$CV,$E40-1,0))))</f>
        <v/>
      </c>
      <c r="R40" s="35" t="str">
        <f>IF(VLOOKUP($A40,Times!$A:$AB,R$1,0)="","",(VLOOKUP($A40,Times!$A:$AB,R$1,0)*(VLOOKUP(R$6,Men!$B:$CV,$E40-1,0))))</f>
        <v/>
      </c>
      <c r="S40" s="35" t="str">
        <f>IF(VLOOKUP($A40,Times!$A:$AB,S$1,0)="","",(VLOOKUP($A40,Times!$A:$AB,S$1,0)*(VLOOKUP(S$6,Men!$B:$CV,$E40-1,0))))</f>
        <v/>
      </c>
      <c r="T40" s="36" t="str">
        <f>IF(VLOOKUP($A40,Times!$A:$AB,T$1,0)="","",(VLOOKUP($A40,Times!$A:$AB,T$1,0)*(VLOOKUP(T$6,Men!$B:$CV,$E40-1,0))))</f>
        <v/>
      </c>
      <c r="U40" s="252" t="str">
        <f>IF(VLOOKUP($A40,Times!$A:$AB,U$1,0)="","",(VLOOKUP($A40,Times!$A:$AB,U$1,0)*(VLOOKUP(U$6,Men!$B:$CV,$E40-1,0))))</f>
        <v/>
      </c>
      <c r="V40" s="253" t="str">
        <f>IF(VLOOKUP($A40,Times!$A:$AB,V$1,0)="","",(VLOOKUP($A40,Times!$A:$AB,V$1,0)*(VLOOKUP(V$6,Men!$B:$CV,$E40-1,0))))</f>
        <v/>
      </c>
      <c r="W40" s="253" t="str">
        <f>IF(VLOOKUP($A40,Times!$A:$AB,W$1,0)="","",(VLOOKUP($A40,Times!$A:$AB,W$1,0)*(VLOOKUP(W$6,Men!$B:$CV,$E40-1,0))))</f>
        <v/>
      </c>
      <c r="X40" s="253" t="str">
        <f>IF(VLOOKUP($A40,Times!$A:$AB,X$1,0)="","",(VLOOKUP($A40,Times!$A:$AB,X$1,0)*(VLOOKUP(X$6,Men!$B:$CV,$E40-1,0))))</f>
        <v/>
      </c>
      <c r="Y40" s="253" t="str">
        <f>IF(VLOOKUP($A40,Times!$A:$AB,Y$1,0)="","",(VLOOKUP($A40,Times!$A:$AB,Y$1,0)*(VLOOKUP(Y$6,Men!$B:$CV,$E40-1,0))))</f>
        <v/>
      </c>
      <c r="Z40" s="254" t="str">
        <f>IF(VLOOKUP($A40,Times!$A:$AB,Z$1,0)="","",(VLOOKUP($A40,Times!$A:$AB,Z$1,0)*(VLOOKUP(Z$6,Men!$B:$CV,$E40-1,0))))</f>
        <v/>
      </c>
      <c r="AA40" s="97">
        <f>SUM(Champ!AA40)</f>
        <v>0</v>
      </c>
      <c r="AB40" s="2">
        <f t="shared" si="8"/>
        <v>0</v>
      </c>
      <c r="AC40" s="66" t="str">
        <f t="shared" si="9"/>
        <v/>
      </c>
      <c r="AD40" s="3">
        <f ca="1">SUM(Champ!AD40)</f>
        <v>16</v>
      </c>
    </row>
    <row r="41" spans="1:30" ht="15" x14ac:dyDescent="0.2">
      <c r="A41" s="173" t="str">
        <f t="shared" si="6"/>
        <v>KennethHutton</v>
      </c>
      <c r="B41" s="126" t="s">
        <v>104</v>
      </c>
      <c r="C41" s="43" t="s">
        <v>105</v>
      </c>
      <c r="D41" s="74">
        <f>VLOOKUP(A41,'DB1'!$A:$D,4,0)</f>
        <v>23816</v>
      </c>
      <c r="E41" s="75">
        <f t="shared" ca="1" si="7"/>
        <v>47</v>
      </c>
      <c r="F41" s="25" t="str">
        <f>IF(VLOOKUP($A41,Times!$A:$AB,F$1,0)="","",(VLOOKUP($A41,Times!$A:$AB,F$1,0)*(VLOOKUP(F$6,Men!$B:$CV,$E41-1,0))))</f>
        <v/>
      </c>
      <c r="G41" s="25" t="str">
        <f>IF(VLOOKUP($A41,Times!$A:$AB,G$1,0)="","",(VLOOKUP($A41,Times!$A:$AB,G$1,0)*(VLOOKUP(G$6,Men!$B:$CV,$E41-1,0))))</f>
        <v/>
      </c>
      <c r="H41" s="25" t="str">
        <f>IF(VLOOKUP($A41,Times!$A:$AB,H$1,0)="","",(VLOOKUP($A41,Times!$A:$AB,H$1,0)*(VLOOKUP(H$6,Men!$B:$CV,$E41-1,0))))</f>
        <v/>
      </c>
      <c r="I41" s="25" t="str">
        <f>IF(VLOOKUP($A41,Times!$A:$AB,I$1,0)="","",(VLOOKUP($A41,Times!$A:$AB,I$1,0)*(VLOOKUP(I$6,Men!$B:$CV,$E41-1,0))))</f>
        <v/>
      </c>
      <c r="J41" s="25" t="str">
        <f>IF(VLOOKUP($A41,Times!$A:$AB,J$1,0)="","",(VLOOKUP($A41,Times!$A:$AB,J$1,0)*(VLOOKUP(J$6,Men!$B:$CV,$E41-1,0))))</f>
        <v/>
      </c>
      <c r="K41" s="25" t="str">
        <f>IF(VLOOKUP($A41,Times!$A:$AB,K$1,0)="","",(VLOOKUP($A41,Times!$A:$AB,K$1,0)*(VLOOKUP(K$6,Men!$B:$CV,$E41-1,0))))</f>
        <v/>
      </c>
      <c r="L41" s="25" t="str">
        <f>IF(VLOOKUP($A41,Times!$A:$AB,L$1,0)="","",(VLOOKUP($A41,Times!$A:$AB,L$1,0)*(VLOOKUP(L$6,Men!$B:$CV,$E41-1,0))))</f>
        <v/>
      </c>
      <c r="M41" s="153" t="str">
        <f>IF(VLOOKUP($A41,Times!$A:$AB,M$1,0)="","",(VLOOKUP($A41,Times!$A:$AB,M$1,0)*(VLOOKUP(M$6,Men!$B:$CV,$E41-1,0))))</f>
        <v/>
      </c>
      <c r="N41" s="152" t="str">
        <f>IF(VLOOKUP($A41,Times!$A:$AB,N$1,0)="","",(VLOOKUP($A41,Times!$A:$AB,N$1,0)*(VLOOKUP(N$6,Men!$B:$CV,$E41-1,0))))</f>
        <v/>
      </c>
      <c r="O41" s="35" t="str">
        <f>IF(VLOOKUP($A41,Times!$A:$AB,O$1,0)="","",(VLOOKUP($A41,Times!$A:$AB,O$1,0)*(VLOOKUP(O$6,Men!$B:$CV,$E41-1,0))))</f>
        <v/>
      </c>
      <c r="P41" s="35" t="str">
        <f>IF(VLOOKUP($A41,Times!$A:$AB,P$1,0)="","",(VLOOKUP($A41,Times!$A:$AB,P$1,0)*(VLOOKUP(P$6,Men!$B:$CV,$E41-1,0))))</f>
        <v/>
      </c>
      <c r="Q41" s="35" t="str">
        <f>IF(VLOOKUP($A41,Times!$A:$AB,Q$1,0)="","",(VLOOKUP($A41,Times!$A:$AB,Q$1,0)*(VLOOKUP(Q$6,Men!$B:$CV,$E41-1,0))))</f>
        <v/>
      </c>
      <c r="R41" s="35" t="str">
        <f>IF(VLOOKUP($A41,Times!$A:$AB,R$1,0)="","",(VLOOKUP($A41,Times!$A:$AB,R$1,0)*(VLOOKUP(R$6,Men!$B:$CV,$E41-1,0))))</f>
        <v/>
      </c>
      <c r="S41" s="35" t="str">
        <f>IF(VLOOKUP($A41,Times!$A:$AB,S$1,0)="","",(VLOOKUP($A41,Times!$A:$AB,S$1,0)*(VLOOKUP(S$6,Men!$B:$CV,$E41-1,0))))</f>
        <v/>
      </c>
      <c r="T41" s="36" t="str">
        <f>IF(VLOOKUP($A41,Times!$A:$AB,T$1,0)="","",(VLOOKUP($A41,Times!$A:$AB,T$1,0)*(VLOOKUP(T$6,Men!$B:$CV,$E41-1,0))))</f>
        <v/>
      </c>
      <c r="U41" s="252" t="str">
        <f>IF(VLOOKUP($A41,Times!$A:$AB,U$1,0)="","",(VLOOKUP($A41,Times!$A:$AB,U$1,0)*(VLOOKUP(U$6,Men!$B:$CV,$E41-1,0))))</f>
        <v/>
      </c>
      <c r="V41" s="253" t="str">
        <f>IF(VLOOKUP($A41,Times!$A:$AB,V$1,0)="","",(VLOOKUP($A41,Times!$A:$AB,V$1,0)*(VLOOKUP(V$6,Men!$B:$CV,$E41-1,0))))</f>
        <v/>
      </c>
      <c r="W41" s="253" t="str">
        <f>IF(VLOOKUP($A41,Times!$A:$AB,W$1,0)="","",(VLOOKUP($A41,Times!$A:$AB,W$1,0)*(VLOOKUP(W$6,Men!$B:$CV,$E41-1,0))))</f>
        <v/>
      </c>
      <c r="X41" s="253" t="str">
        <f>IF(VLOOKUP($A41,Times!$A:$AB,X$1,0)="","",(VLOOKUP($A41,Times!$A:$AB,X$1,0)*(VLOOKUP(X$6,Men!$B:$CV,$E41-1,0))))</f>
        <v/>
      </c>
      <c r="Y41" s="253" t="str">
        <f>IF(VLOOKUP($A41,Times!$A:$AB,Y$1,0)="","",(VLOOKUP($A41,Times!$A:$AB,Y$1,0)*(VLOOKUP(Y$6,Men!$B:$CV,$E41-1,0))))</f>
        <v/>
      </c>
      <c r="Z41" s="254" t="str">
        <f>IF(VLOOKUP($A41,Times!$A:$AB,Z$1,0)="","",(VLOOKUP($A41,Times!$A:$AB,Z$1,0)*(VLOOKUP(Z$6,Men!$B:$CV,$E41-1,0))))</f>
        <v/>
      </c>
      <c r="AA41" s="97">
        <f>SUM(Champ!AA41)</f>
        <v>0</v>
      </c>
      <c r="AB41" s="2">
        <f t="shared" si="8"/>
        <v>0</v>
      </c>
      <c r="AC41" s="66" t="str">
        <f t="shared" si="9"/>
        <v/>
      </c>
      <c r="AD41" s="3">
        <f ca="1">SUM(Champ!AD41)</f>
        <v>16</v>
      </c>
    </row>
    <row r="42" spans="1:30" ht="15" x14ac:dyDescent="0.2">
      <c r="A42" s="173" t="str">
        <f t="shared" si="6"/>
        <v>PaulJackson</v>
      </c>
      <c r="B42" s="126" t="s">
        <v>15</v>
      </c>
      <c r="C42" s="43" t="s">
        <v>16</v>
      </c>
      <c r="D42" s="74">
        <f>VLOOKUP(A42,'DB1'!$A:$D,4,0)</f>
        <v>27092</v>
      </c>
      <c r="E42" s="75">
        <f t="shared" ca="1" si="7"/>
        <v>38</v>
      </c>
      <c r="F42" s="25" t="str">
        <f>IF(VLOOKUP($A42,Times!$A:$AB,F$1,0)="","",(VLOOKUP($A42,Times!$A:$AB,F$1,0)*(VLOOKUP(F$6,Men!$B:$CV,$E42-1,0))))</f>
        <v/>
      </c>
      <c r="G42" s="25" t="str">
        <f>IF(VLOOKUP($A42,Times!$A:$AB,G$1,0)="","",(VLOOKUP($A42,Times!$A:$AB,G$1,0)*(VLOOKUP(G$6,Men!$B:$CV,$E42-1,0))))</f>
        <v/>
      </c>
      <c r="H42" s="25" t="str">
        <f>IF(VLOOKUP($A42,Times!$A:$AB,H$1,0)="","",(VLOOKUP($A42,Times!$A:$AB,H$1,0)*(VLOOKUP(H$6,Men!$B:$CV,$E42-1,0))))</f>
        <v/>
      </c>
      <c r="I42" s="25">
        <f ca="1">IF(VLOOKUP($A42,Times!$A:$AB,I$1,0)="","",(VLOOKUP($A42,Times!$A:$AB,I$1,0)*(VLOOKUP(I$6,Men!$B:$CV,$E42-1,0))))</f>
        <v>2.4890351851851851E-2</v>
      </c>
      <c r="J42" s="25" t="str">
        <f>IF(VLOOKUP($A42,Times!$A:$AB,J$1,0)="","",(VLOOKUP($A42,Times!$A:$AB,J$1,0)*(VLOOKUP(J$6,Men!$B:$CV,$E42-1,0))))</f>
        <v/>
      </c>
      <c r="K42" s="25" t="str">
        <f>IF(VLOOKUP($A42,Times!$A:$AB,K$1,0)="","",(VLOOKUP($A42,Times!$A:$AB,K$1,0)*(VLOOKUP(K$6,Men!$B:$CV,$E42-1,0))))</f>
        <v/>
      </c>
      <c r="L42" s="25">
        <f ca="1">IF(VLOOKUP($A42,Times!$A:$AB,L$1,0)="","",(VLOOKUP($A42,Times!$A:$AB,L$1,0)*(VLOOKUP(L$6,Men!$B:$CV,$E42-1,0))))</f>
        <v>2.624477777777778E-2</v>
      </c>
      <c r="M42" s="153">
        <f ca="1">IF(VLOOKUP($A42,Times!$A:$AB,M$1,0)="","",(VLOOKUP($A42,Times!$A:$AB,M$1,0)*(VLOOKUP(M$6,Men!$B:$CV,$E42-1,0))))</f>
        <v>2.588951851851852E-2</v>
      </c>
      <c r="N42" s="152">
        <f ca="1">IF(VLOOKUP($A42,Times!$A:$AB,N$1,0)="","",(VLOOKUP($A42,Times!$A:$AB,N$1,0)*(VLOOKUP(N$6,Men!$B:$CV,$E42-1,0))))</f>
        <v>4.159746527777778E-2</v>
      </c>
      <c r="O42" s="35" t="str">
        <f>IF(VLOOKUP($A42,Times!$A:$AB,O$1,0)="","",(VLOOKUP($A42,Times!$A:$AB,O$1,0)*(VLOOKUP(O$6,Men!$B:$CV,$E42-1,0))))</f>
        <v/>
      </c>
      <c r="P42" s="35" t="str">
        <f>IF(VLOOKUP($A42,Times!$A:$AB,P$1,0)="","",(VLOOKUP($A42,Times!$A:$AB,P$1,0)*(VLOOKUP(P$6,Men!$B:$CV,$E42-1,0))))</f>
        <v/>
      </c>
      <c r="Q42" s="35" t="str">
        <f>IF(VLOOKUP($A42,Times!$A:$AB,Q$1,0)="","",(VLOOKUP($A42,Times!$A:$AB,Q$1,0)*(VLOOKUP(Q$6,Men!$B:$CV,$E42-1,0))))</f>
        <v/>
      </c>
      <c r="R42" s="35" t="str">
        <f>IF(VLOOKUP($A42,Times!$A:$AB,R$1,0)="","",(VLOOKUP($A42,Times!$A:$AB,R$1,0)*(VLOOKUP(R$6,Men!$B:$CV,$E42-1,0))))</f>
        <v/>
      </c>
      <c r="S42" s="35">
        <f ca="1">IF(VLOOKUP($A42,Times!$A:$AB,S$1,0)="","",(VLOOKUP($A42,Times!$A:$AB,S$1,0)*(VLOOKUP(S$6,Men!$B:$CV,$E42-1,0))))</f>
        <v>4.3369479166666669E-2</v>
      </c>
      <c r="T42" s="36" t="str">
        <f>IF(VLOOKUP($A42,Times!$A:$AB,T$1,0)="","",(VLOOKUP($A42,Times!$A:$AB,T$1,0)*(VLOOKUP(T$6,Men!$B:$CV,$E42-1,0))))</f>
        <v/>
      </c>
      <c r="U42" s="252">
        <f ca="1">IF(VLOOKUP($A42,Times!$A:$AB,U$1,0)="","",(VLOOKUP($A42,Times!$A:$AB,U$1,0)*(VLOOKUP(U$6,Men!$B:$CV,$E42-1,0))))</f>
        <v>5.6547743055555558E-2</v>
      </c>
      <c r="V42" s="253" t="str">
        <f>IF(VLOOKUP($A42,Times!$A:$AB,V$1,0)="","",(VLOOKUP($A42,Times!$A:$AB,V$1,0)*(VLOOKUP(V$6,Men!$B:$CV,$E42-1,0))))</f>
        <v/>
      </c>
      <c r="W42" s="253" t="str">
        <f>IF(VLOOKUP($A42,Times!$A:$AB,W$1,0)="","",(VLOOKUP($A42,Times!$A:$AB,W$1,0)*(VLOOKUP(W$6,Men!$B:$CV,$E42-1,0))))</f>
        <v/>
      </c>
      <c r="X42" s="253" t="str">
        <f>IF(VLOOKUP($A42,Times!$A:$AB,X$1,0)="","",(VLOOKUP($A42,Times!$A:$AB,X$1,0)*(VLOOKUP(X$6,Men!$B:$CV,$E42-1,0))))</f>
        <v/>
      </c>
      <c r="Y42" s="253">
        <f ca="1">IF(VLOOKUP($A42,Times!$A:$AB,Y$1,0)="","",(VLOOKUP($A42,Times!$A:$AB,Y$1,0)*(VLOOKUP(Y$6,Men!$B:$CV,$E42-1,0))))</f>
        <v>5.7281249999999999E-2</v>
      </c>
      <c r="Z42" s="254">
        <f ca="1">IF(VLOOKUP($A42,Times!$A:$AB,Z$1,0)="","",(VLOOKUP($A42,Times!$A:$AB,Z$1,0)*(VLOOKUP(Z$6,Men!$B:$CV,$E42-1,0))))</f>
        <v>0.13320003472222222</v>
      </c>
      <c r="AA42" s="97">
        <f ca="1">SUM(Champ!AA42)</f>
        <v>594</v>
      </c>
      <c r="AB42" s="2">
        <f t="shared" ca="1" si="8"/>
        <v>8</v>
      </c>
      <c r="AC42" s="66" t="str">
        <f t="shared" ca="1" si="9"/>
        <v>Yes</v>
      </c>
      <c r="AD42" s="3">
        <f ca="1">SUM(Champ!AD42)</f>
        <v>4</v>
      </c>
    </row>
    <row r="43" spans="1:30" ht="15" x14ac:dyDescent="0.2">
      <c r="A43" s="173" t="str">
        <f t="shared" si="6"/>
        <v>JordanJenkinson</v>
      </c>
      <c r="B43" s="126" t="s">
        <v>102</v>
      </c>
      <c r="C43" s="43" t="s">
        <v>103</v>
      </c>
      <c r="D43" s="74">
        <f>VLOOKUP(A43,'DB1'!$A:$D,4,0)</f>
        <v>31103</v>
      </c>
      <c r="E43" s="75">
        <f t="shared" ca="1" si="7"/>
        <v>27</v>
      </c>
      <c r="F43" s="25" t="str">
        <f>IF(VLOOKUP($A43,Times!$A:$AB,F$1,0)="","",(VLOOKUP($A43,Times!$A:$AB,F$1,0)*(VLOOKUP(F$6,Men!$B:$CV,$E43-1,0))))</f>
        <v/>
      </c>
      <c r="G43" s="25" t="str">
        <f>IF(VLOOKUP($A43,Times!$A:$AB,G$1,0)="","",(VLOOKUP($A43,Times!$A:$AB,G$1,0)*(VLOOKUP(G$6,Men!$B:$CV,$E43-1,0))))</f>
        <v/>
      </c>
      <c r="H43" s="25" t="str">
        <f>IF(VLOOKUP($A43,Times!$A:$AB,H$1,0)="","",(VLOOKUP($A43,Times!$A:$AB,H$1,0)*(VLOOKUP(H$6,Men!$B:$CV,$E43-1,0))))</f>
        <v/>
      </c>
      <c r="I43" s="25" t="str">
        <f>IF(VLOOKUP($A43,Times!$A:$AB,I$1,0)="","",(VLOOKUP($A43,Times!$A:$AB,I$1,0)*(VLOOKUP(I$6,Men!$B:$CV,$E43-1,0))))</f>
        <v/>
      </c>
      <c r="J43" s="25" t="str">
        <f>IF(VLOOKUP($A43,Times!$A:$AB,J$1,0)="","",(VLOOKUP($A43,Times!$A:$AB,J$1,0)*(VLOOKUP(J$6,Men!$B:$CV,$E43-1,0))))</f>
        <v/>
      </c>
      <c r="K43" s="25" t="str">
        <f>IF(VLOOKUP($A43,Times!$A:$AB,K$1,0)="","",(VLOOKUP($A43,Times!$A:$AB,K$1,0)*(VLOOKUP(K$6,Men!$B:$CV,$E43-1,0))))</f>
        <v/>
      </c>
      <c r="L43" s="25" t="str">
        <f>IF(VLOOKUP($A43,Times!$A:$AB,L$1,0)="","",(VLOOKUP($A43,Times!$A:$AB,L$1,0)*(VLOOKUP(L$6,Men!$B:$CV,$E43-1,0))))</f>
        <v/>
      </c>
      <c r="M43" s="153" t="str">
        <f>IF(VLOOKUP($A43,Times!$A:$AB,M$1,0)="","",(VLOOKUP($A43,Times!$A:$AB,M$1,0)*(VLOOKUP(M$6,Men!$B:$CV,$E43-1,0))))</f>
        <v/>
      </c>
      <c r="N43" s="152" t="str">
        <f>IF(VLOOKUP($A43,Times!$A:$AB,N$1,0)="","",(VLOOKUP($A43,Times!$A:$AB,N$1,0)*(VLOOKUP(N$6,Men!$B:$CV,$E43-1,0))))</f>
        <v/>
      </c>
      <c r="O43" s="35" t="str">
        <f>IF(VLOOKUP($A43,Times!$A:$AB,O$1,0)="","",(VLOOKUP($A43,Times!$A:$AB,O$1,0)*(VLOOKUP(O$6,Men!$B:$CV,$E43-1,0))))</f>
        <v/>
      </c>
      <c r="P43" s="35" t="str">
        <f>IF(VLOOKUP($A43,Times!$A:$AB,P$1,0)="","",(VLOOKUP($A43,Times!$A:$AB,P$1,0)*(VLOOKUP(P$6,Men!$B:$CV,$E43-1,0))))</f>
        <v/>
      </c>
      <c r="Q43" s="35" t="str">
        <f>IF(VLOOKUP($A43,Times!$A:$AB,Q$1,0)="","",(VLOOKUP($A43,Times!$A:$AB,Q$1,0)*(VLOOKUP(Q$6,Men!$B:$CV,$E43-1,0))))</f>
        <v/>
      </c>
      <c r="R43" s="35" t="str">
        <f>IF(VLOOKUP($A43,Times!$A:$AB,R$1,0)="","",(VLOOKUP($A43,Times!$A:$AB,R$1,0)*(VLOOKUP(R$6,Men!$B:$CV,$E43-1,0))))</f>
        <v/>
      </c>
      <c r="S43" s="35" t="str">
        <f>IF(VLOOKUP($A43,Times!$A:$AB,S$1,0)="","",(VLOOKUP($A43,Times!$A:$AB,S$1,0)*(VLOOKUP(S$6,Men!$B:$CV,$E43-1,0))))</f>
        <v/>
      </c>
      <c r="T43" s="36" t="str">
        <f>IF(VLOOKUP($A43,Times!$A:$AB,T$1,0)="","",(VLOOKUP($A43,Times!$A:$AB,T$1,0)*(VLOOKUP(T$6,Men!$B:$CV,$E43-1,0))))</f>
        <v/>
      </c>
      <c r="U43" s="252" t="str">
        <f>IF(VLOOKUP($A43,Times!$A:$AB,U$1,0)="","",(VLOOKUP($A43,Times!$A:$AB,U$1,0)*(VLOOKUP(U$6,Men!$B:$CV,$E43-1,0))))</f>
        <v/>
      </c>
      <c r="V43" s="253" t="str">
        <f>IF(VLOOKUP($A43,Times!$A:$AB,V$1,0)="","",(VLOOKUP($A43,Times!$A:$AB,V$1,0)*(VLOOKUP(V$6,Men!$B:$CV,$E43-1,0))))</f>
        <v/>
      </c>
      <c r="W43" s="253" t="str">
        <f>IF(VLOOKUP($A43,Times!$A:$AB,W$1,0)="","",(VLOOKUP($A43,Times!$A:$AB,W$1,0)*(VLOOKUP(W$6,Men!$B:$CV,$E43-1,0))))</f>
        <v/>
      </c>
      <c r="X43" s="253" t="str">
        <f>IF(VLOOKUP($A43,Times!$A:$AB,X$1,0)="","",(VLOOKUP($A43,Times!$A:$AB,X$1,0)*(VLOOKUP(X$6,Men!$B:$CV,$E43-1,0))))</f>
        <v/>
      </c>
      <c r="Y43" s="253" t="str">
        <f>IF(VLOOKUP($A43,Times!$A:$AB,Y$1,0)="","",(VLOOKUP($A43,Times!$A:$AB,Y$1,0)*(VLOOKUP(Y$6,Men!$B:$CV,$E43-1,0))))</f>
        <v/>
      </c>
      <c r="Z43" s="254" t="str">
        <f>IF(VLOOKUP($A43,Times!$A:$AB,Z$1,0)="","",(VLOOKUP($A43,Times!$A:$AB,Z$1,0)*(VLOOKUP(Z$6,Men!$B:$CV,$E43-1,0))))</f>
        <v/>
      </c>
      <c r="AA43" s="97">
        <f>SUM(Champ!AA43)</f>
        <v>0</v>
      </c>
      <c r="AB43" s="2">
        <f t="shared" si="8"/>
        <v>0</v>
      </c>
      <c r="AC43" s="66" t="str">
        <f t="shared" si="9"/>
        <v/>
      </c>
      <c r="AD43" s="3">
        <f ca="1">SUM(Champ!AD43)</f>
        <v>16</v>
      </c>
    </row>
    <row r="44" spans="1:30" ht="15" x14ac:dyDescent="0.2">
      <c r="A44" s="173" t="str">
        <f t="shared" si="6"/>
        <v>CraigKershaw</v>
      </c>
      <c r="B44" s="126" t="s">
        <v>130</v>
      </c>
      <c r="C44" s="43" t="s">
        <v>131</v>
      </c>
      <c r="D44" s="74">
        <f>VLOOKUP(A44,'DB1'!$A:$D,4,0)</f>
        <v>17165</v>
      </c>
      <c r="E44" s="75">
        <f t="shared" ca="1" si="7"/>
        <v>66</v>
      </c>
      <c r="F44" s="25" t="str">
        <f>IF(VLOOKUP($A44,Times!$A:$AB,F$1,0)="","",(VLOOKUP($A44,Times!$A:$AB,F$1,0)*(VLOOKUP(F$6,Men!$B:$CV,$E44-1,0))))</f>
        <v/>
      </c>
      <c r="G44" s="25" t="str">
        <f>IF(VLOOKUP($A44,Times!$A:$AB,G$1,0)="","",(VLOOKUP($A44,Times!$A:$AB,G$1,0)*(VLOOKUP(G$6,Men!$B:$CV,$E44-1,0))))</f>
        <v/>
      </c>
      <c r="H44" s="25" t="str">
        <f>IF(VLOOKUP($A44,Times!$A:$AB,H$1,0)="","",(VLOOKUP($A44,Times!$A:$AB,H$1,0)*(VLOOKUP(H$6,Men!$B:$CV,$E44-1,0))))</f>
        <v/>
      </c>
      <c r="I44" s="25" t="str">
        <f>IF(VLOOKUP($A44,Times!$A:$AB,I$1,0)="","",(VLOOKUP($A44,Times!$A:$AB,I$1,0)*(VLOOKUP(I$6,Men!$B:$CV,$E44-1,0))))</f>
        <v/>
      </c>
      <c r="J44" s="25" t="str">
        <f>IF(VLOOKUP($A44,Times!$A:$AB,J$1,0)="","",(VLOOKUP($A44,Times!$A:$AB,J$1,0)*(VLOOKUP(J$6,Men!$B:$CV,$E44-1,0))))</f>
        <v/>
      </c>
      <c r="K44" s="25" t="str">
        <f>IF(VLOOKUP($A44,Times!$A:$AB,K$1,0)="","",(VLOOKUP($A44,Times!$A:$AB,K$1,0)*(VLOOKUP(K$6,Men!$B:$CV,$E44-1,0))))</f>
        <v/>
      </c>
      <c r="L44" s="25" t="str">
        <f>IF(VLOOKUP($A44,Times!$A:$AB,L$1,0)="","",(VLOOKUP($A44,Times!$A:$AB,L$1,0)*(VLOOKUP(L$6,Men!$B:$CV,$E44-1,0))))</f>
        <v/>
      </c>
      <c r="M44" s="153" t="str">
        <f>IF(VLOOKUP($A44,Times!$A:$AB,M$1,0)="","",(VLOOKUP($A44,Times!$A:$AB,M$1,0)*(VLOOKUP(M$6,Men!$B:$CV,$E44-1,0))))</f>
        <v/>
      </c>
      <c r="N44" s="152" t="str">
        <f>IF(VLOOKUP($A44,Times!$A:$AB,N$1,0)="","",(VLOOKUP($A44,Times!$A:$AB,N$1,0)*(VLOOKUP(N$6,Men!$B:$CV,$E44-1,0))))</f>
        <v/>
      </c>
      <c r="O44" s="35" t="str">
        <f>IF(VLOOKUP($A44,Times!$A:$AB,O$1,0)="","",(VLOOKUP($A44,Times!$A:$AB,O$1,0)*(VLOOKUP(O$6,Men!$B:$CV,$E44-1,0))))</f>
        <v/>
      </c>
      <c r="P44" s="35" t="str">
        <f>IF(VLOOKUP($A44,Times!$A:$AB,P$1,0)="","",(VLOOKUP($A44,Times!$A:$AB,P$1,0)*(VLOOKUP(P$6,Men!$B:$CV,$E44-1,0))))</f>
        <v/>
      </c>
      <c r="Q44" s="35" t="str">
        <f>IF(VLOOKUP($A44,Times!$A:$AB,Q$1,0)="","",(VLOOKUP($A44,Times!$A:$AB,Q$1,0)*(VLOOKUP(Q$6,Men!$B:$CV,$E44-1,0))))</f>
        <v/>
      </c>
      <c r="R44" s="35" t="str">
        <f>IF(VLOOKUP($A44,Times!$A:$AB,R$1,0)="","",(VLOOKUP($A44,Times!$A:$AB,R$1,0)*(VLOOKUP(R$6,Men!$B:$CV,$E44-1,0))))</f>
        <v/>
      </c>
      <c r="S44" s="35" t="str">
        <f>IF(VLOOKUP($A44,Times!$A:$AB,S$1,0)="","",(VLOOKUP($A44,Times!$A:$AB,S$1,0)*(VLOOKUP(S$6,Men!$B:$CV,$E44-1,0))))</f>
        <v/>
      </c>
      <c r="T44" s="36" t="str">
        <f>IF(VLOOKUP($A44,Times!$A:$AB,T$1,0)="","",(VLOOKUP($A44,Times!$A:$AB,T$1,0)*(VLOOKUP(T$6,Men!$B:$CV,$E44-1,0))))</f>
        <v/>
      </c>
      <c r="U44" s="252" t="str">
        <f>IF(VLOOKUP($A44,Times!$A:$AB,U$1,0)="","",(VLOOKUP($A44,Times!$A:$AB,U$1,0)*(VLOOKUP(U$6,Men!$B:$CV,$E44-1,0))))</f>
        <v/>
      </c>
      <c r="V44" s="253" t="str">
        <f>IF(VLOOKUP($A44,Times!$A:$AB,V$1,0)="","",(VLOOKUP($A44,Times!$A:$AB,V$1,0)*(VLOOKUP(V$6,Men!$B:$CV,$E44-1,0))))</f>
        <v/>
      </c>
      <c r="W44" s="253" t="str">
        <f>IF(VLOOKUP($A44,Times!$A:$AB,W$1,0)="","",(VLOOKUP($A44,Times!$A:$AB,W$1,0)*(VLOOKUP(W$6,Men!$B:$CV,$E44-1,0))))</f>
        <v/>
      </c>
      <c r="X44" s="253" t="str">
        <f>IF(VLOOKUP($A44,Times!$A:$AB,X$1,0)="","",(VLOOKUP($A44,Times!$A:$AB,X$1,0)*(VLOOKUP(X$6,Men!$B:$CV,$E44-1,0))))</f>
        <v/>
      </c>
      <c r="Y44" s="253" t="str">
        <f>IF(VLOOKUP($A44,Times!$A:$AB,Y$1,0)="","",(VLOOKUP($A44,Times!$A:$AB,Y$1,0)*(VLOOKUP(Y$6,Men!$B:$CV,$E44-1,0))))</f>
        <v/>
      </c>
      <c r="Z44" s="254" t="str">
        <f>IF(VLOOKUP($A44,Times!$A:$AB,Z$1,0)="","",(VLOOKUP($A44,Times!$A:$AB,Z$1,0)*(VLOOKUP(Z$6,Men!$B:$CV,$E44-1,0))))</f>
        <v/>
      </c>
      <c r="AA44" s="97">
        <f>SUM(Champ!AA44)</f>
        <v>0</v>
      </c>
      <c r="AB44" s="2">
        <f t="shared" si="8"/>
        <v>0</v>
      </c>
      <c r="AC44" s="66" t="str">
        <f t="shared" si="9"/>
        <v/>
      </c>
      <c r="AD44" s="3">
        <f ca="1">SUM(Champ!AD44)</f>
        <v>16</v>
      </c>
    </row>
    <row r="45" spans="1:30" ht="15" x14ac:dyDescent="0.2">
      <c r="A45" s="173" t="str">
        <f t="shared" si="6"/>
        <v>VictorKilgore</v>
      </c>
      <c r="B45" s="126" t="s">
        <v>315</v>
      </c>
      <c r="C45" s="43" t="s">
        <v>42</v>
      </c>
      <c r="D45" s="74">
        <f>VLOOKUP(A45,'DB1'!$A:$D,4,0)</f>
        <v>12309</v>
      </c>
      <c r="E45" s="75">
        <f t="shared" ca="1" si="7"/>
        <v>79</v>
      </c>
      <c r="F45" s="25" t="str">
        <f>IF(VLOOKUP($A45,Times!$A:$AB,F$1,0)="","",(VLOOKUP($A45,Times!$A:$AB,F$1,0)*(VLOOKUP(F$6,Men!$B:$CV,$E45-1,0))))</f>
        <v/>
      </c>
      <c r="G45" s="25" t="str">
        <f>IF(VLOOKUP($A45,Times!$A:$AB,G$1,0)="","",(VLOOKUP($A45,Times!$A:$AB,G$1,0)*(VLOOKUP(G$6,Men!$B:$CV,$E45-1,0))))</f>
        <v/>
      </c>
      <c r="H45" s="25" t="str">
        <f>IF(VLOOKUP($A45,Times!$A:$AB,H$1,0)="","",(VLOOKUP($A45,Times!$A:$AB,H$1,0)*(VLOOKUP(H$6,Men!$B:$CV,$E45-1,0))))</f>
        <v/>
      </c>
      <c r="I45" s="25" t="str">
        <f>IF(VLOOKUP($A45,Times!$A:$AB,I$1,0)="","",(VLOOKUP($A45,Times!$A:$AB,I$1,0)*(VLOOKUP(I$6,Men!$B:$CV,$E45-1,0))))</f>
        <v/>
      </c>
      <c r="J45" s="25" t="str">
        <f>IF(VLOOKUP($A45,Times!$A:$AB,J$1,0)="","",(VLOOKUP($A45,Times!$A:$AB,J$1,0)*(VLOOKUP(J$6,Men!$B:$CV,$E45-1,0))))</f>
        <v/>
      </c>
      <c r="K45" s="25" t="str">
        <f>IF(VLOOKUP($A45,Times!$A:$AB,K$1,0)="","",(VLOOKUP($A45,Times!$A:$AB,K$1,0)*(VLOOKUP(K$6,Men!$B:$CV,$E45-1,0))))</f>
        <v/>
      </c>
      <c r="L45" s="25" t="str">
        <f>IF(VLOOKUP($A45,Times!$A:$AB,L$1,0)="","",(VLOOKUP($A45,Times!$A:$AB,L$1,0)*(VLOOKUP(L$6,Men!$B:$CV,$E45-1,0))))</f>
        <v/>
      </c>
      <c r="M45" s="153" t="str">
        <f>IF(VLOOKUP($A45,Times!$A:$AB,M$1,0)="","",(VLOOKUP($A45,Times!$A:$AB,M$1,0)*(VLOOKUP(M$6,Men!$B:$CV,$E45-1,0))))</f>
        <v/>
      </c>
      <c r="N45" s="152" t="str">
        <f>IF(VLOOKUP($A45,Times!$A:$AB,N$1,0)="","",(VLOOKUP($A45,Times!$A:$AB,N$1,0)*(VLOOKUP(N$6,Men!$B:$CV,$E45-1,0))))</f>
        <v/>
      </c>
      <c r="O45" s="35" t="str">
        <f>IF(VLOOKUP($A45,Times!$A:$AB,O$1,0)="","",(VLOOKUP($A45,Times!$A:$AB,O$1,0)*(VLOOKUP(O$6,Men!$B:$CV,$E45-1,0))))</f>
        <v/>
      </c>
      <c r="P45" s="35" t="str">
        <f>IF(VLOOKUP($A45,Times!$A:$AB,P$1,0)="","",(VLOOKUP($A45,Times!$A:$AB,P$1,0)*(VLOOKUP(P$6,Men!$B:$CV,$E45-1,0))))</f>
        <v/>
      </c>
      <c r="Q45" s="35" t="str">
        <f>IF(VLOOKUP($A45,Times!$A:$AB,Q$1,0)="","",(VLOOKUP($A45,Times!$A:$AB,Q$1,0)*(VLOOKUP(Q$6,Men!$B:$CV,$E45-1,0))))</f>
        <v/>
      </c>
      <c r="R45" s="35" t="str">
        <f>IF(VLOOKUP($A45,Times!$A:$AB,R$1,0)="","",(VLOOKUP($A45,Times!$A:$AB,R$1,0)*(VLOOKUP(R$6,Men!$B:$CV,$E45-1,0))))</f>
        <v/>
      </c>
      <c r="S45" s="35" t="str">
        <f>IF(VLOOKUP($A45,Times!$A:$AB,S$1,0)="","",(VLOOKUP($A45,Times!$A:$AB,S$1,0)*(VLOOKUP(S$6,Men!$B:$CV,$E45-1,0))))</f>
        <v/>
      </c>
      <c r="T45" s="36" t="str">
        <f>IF(VLOOKUP($A45,Times!$A:$AB,T$1,0)="","",(VLOOKUP($A45,Times!$A:$AB,T$1,0)*(VLOOKUP(T$6,Men!$B:$CV,$E45-1,0))))</f>
        <v/>
      </c>
      <c r="U45" s="252" t="str">
        <f>IF(VLOOKUP($A45,Times!$A:$AB,U$1,0)="","",(VLOOKUP($A45,Times!$A:$AB,U$1,0)*(VLOOKUP(U$6,Men!$B:$CV,$E45-1,0))))</f>
        <v/>
      </c>
      <c r="V45" s="253" t="str">
        <f>IF(VLOOKUP($A45,Times!$A:$AB,V$1,0)="","",(VLOOKUP($A45,Times!$A:$AB,V$1,0)*(VLOOKUP(V$6,Men!$B:$CV,$E45-1,0))))</f>
        <v/>
      </c>
      <c r="W45" s="253" t="str">
        <f>IF(VLOOKUP($A45,Times!$A:$AB,W$1,0)="","",(VLOOKUP($A45,Times!$A:$AB,W$1,0)*(VLOOKUP(W$6,Men!$B:$CV,$E45-1,0))))</f>
        <v/>
      </c>
      <c r="X45" s="253" t="str">
        <f>IF(VLOOKUP($A45,Times!$A:$AB,X$1,0)="","",(VLOOKUP($A45,Times!$A:$AB,X$1,0)*(VLOOKUP(X$6,Men!$B:$CV,$E45-1,0))))</f>
        <v/>
      </c>
      <c r="Y45" s="253" t="str">
        <f>IF(VLOOKUP($A45,Times!$A:$AB,Y$1,0)="","",(VLOOKUP($A45,Times!$A:$AB,Y$1,0)*(VLOOKUP(Y$6,Men!$B:$CV,$E45-1,0))))</f>
        <v/>
      </c>
      <c r="Z45" s="254" t="str">
        <f>IF(VLOOKUP($A45,Times!$A:$AB,Z$1,0)="","",(VLOOKUP($A45,Times!$A:$AB,Z$1,0)*(VLOOKUP(Z$6,Men!$B:$CV,$E45-1,0))))</f>
        <v/>
      </c>
      <c r="AA45" s="97">
        <f>SUM(Champ!AA45)</f>
        <v>0</v>
      </c>
      <c r="AB45" s="2">
        <f t="shared" si="8"/>
        <v>0</v>
      </c>
      <c r="AC45" s="66" t="str">
        <f t="shared" si="9"/>
        <v/>
      </c>
      <c r="AD45" s="3">
        <f ca="1">SUM(Champ!AD45)</f>
        <v>16</v>
      </c>
    </row>
    <row r="46" spans="1:30" ht="15" x14ac:dyDescent="0.2">
      <c r="A46" s="173" t="str">
        <f t="shared" si="6"/>
        <v>PhilipLowden</v>
      </c>
      <c r="B46" s="126" t="s">
        <v>75</v>
      </c>
      <c r="C46" s="43" t="s">
        <v>76</v>
      </c>
      <c r="D46" s="74">
        <f>VLOOKUP(A46,'DB1'!$A:$D,4,0)</f>
        <v>22612</v>
      </c>
      <c r="E46" s="75">
        <f t="shared" ca="1" si="7"/>
        <v>51</v>
      </c>
      <c r="F46" s="25" t="str">
        <f>IF(VLOOKUP($A46,Times!$A:$AB,F$1,0)="","",(VLOOKUP($A46,Times!$A:$AB,F$1,0)*(VLOOKUP(F$6,Men!$B:$CV,$E46-1,0))))</f>
        <v/>
      </c>
      <c r="G46" s="25" t="str">
        <f>IF(VLOOKUP($A46,Times!$A:$AB,G$1,0)="","",(VLOOKUP($A46,Times!$A:$AB,G$1,0)*(VLOOKUP(G$6,Men!$B:$CV,$E46-1,0))))</f>
        <v/>
      </c>
      <c r="H46" s="25" t="str">
        <f>IF(VLOOKUP($A46,Times!$A:$AB,H$1,0)="","",(VLOOKUP($A46,Times!$A:$AB,H$1,0)*(VLOOKUP(H$6,Men!$B:$CV,$E46-1,0))))</f>
        <v/>
      </c>
      <c r="I46" s="25" t="str">
        <f>IF(VLOOKUP($A46,Times!$A:$AB,I$1,0)="","",(VLOOKUP($A46,Times!$A:$AB,I$1,0)*(VLOOKUP(I$6,Men!$B:$CV,$E46-1,0))))</f>
        <v/>
      </c>
      <c r="J46" s="25" t="str">
        <f>IF(VLOOKUP($A46,Times!$A:$AB,J$1,0)="","",(VLOOKUP($A46,Times!$A:$AB,J$1,0)*(VLOOKUP(J$6,Men!$B:$CV,$E46-1,0))))</f>
        <v/>
      </c>
      <c r="K46" s="25" t="str">
        <f>IF(VLOOKUP($A46,Times!$A:$AB,K$1,0)="","",(VLOOKUP($A46,Times!$A:$AB,K$1,0)*(VLOOKUP(K$6,Men!$B:$CV,$E46-1,0))))</f>
        <v/>
      </c>
      <c r="L46" s="25" t="str">
        <f>IF(VLOOKUP($A46,Times!$A:$AB,L$1,0)="","",(VLOOKUP($A46,Times!$A:$AB,L$1,0)*(VLOOKUP(L$6,Men!$B:$CV,$E46-1,0))))</f>
        <v/>
      </c>
      <c r="M46" s="153" t="str">
        <f>IF(VLOOKUP($A46,Times!$A:$AB,M$1,0)="","",(VLOOKUP($A46,Times!$A:$AB,M$1,0)*(VLOOKUP(M$6,Men!$B:$CV,$E46-1,0))))</f>
        <v/>
      </c>
      <c r="N46" s="152" t="str">
        <f>IF(VLOOKUP($A46,Times!$A:$AB,N$1,0)="","",(VLOOKUP($A46,Times!$A:$AB,N$1,0)*(VLOOKUP(N$6,Men!$B:$CV,$E46-1,0))))</f>
        <v/>
      </c>
      <c r="O46" s="35" t="str">
        <f>IF(VLOOKUP($A46,Times!$A:$AB,O$1,0)="","",(VLOOKUP($A46,Times!$A:$AB,O$1,0)*(VLOOKUP(O$6,Men!$B:$CV,$E46-1,0))))</f>
        <v/>
      </c>
      <c r="P46" s="35" t="str">
        <f>IF(VLOOKUP($A46,Times!$A:$AB,P$1,0)="","",(VLOOKUP($A46,Times!$A:$AB,P$1,0)*(VLOOKUP(P$6,Men!$B:$CV,$E46-1,0))))</f>
        <v/>
      </c>
      <c r="Q46" s="35" t="str">
        <f>IF(VLOOKUP($A46,Times!$A:$AB,Q$1,0)="","",(VLOOKUP($A46,Times!$A:$AB,Q$1,0)*(VLOOKUP(Q$6,Men!$B:$CV,$E46-1,0))))</f>
        <v/>
      </c>
      <c r="R46" s="35" t="str">
        <f>IF(VLOOKUP($A46,Times!$A:$AB,R$1,0)="","",(VLOOKUP($A46,Times!$A:$AB,R$1,0)*(VLOOKUP(R$6,Men!$B:$CV,$E46-1,0))))</f>
        <v/>
      </c>
      <c r="S46" s="35" t="str">
        <f>IF(VLOOKUP($A46,Times!$A:$AB,S$1,0)="","",(VLOOKUP($A46,Times!$A:$AB,S$1,0)*(VLOOKUP(S$6,Men!$B:$CV,$E46-1,0))))</f>
        <v/>
      </c>
      <c r="T46" s="36" t="str">
        <f>IF(VLOOKUP($A46,Times!$A:$AB,T$1,0)="","",(VLOOKUP($A46,Times!$A:$AB,T$1,0)*(VLOOKUP(T$6,Men!$B:$CV,$E46-1,0))))</f>
        <v/>
      </c>
      <c r="U46" s="252" t="str">
        <f>IF(VLOOKUP($A46,Times!$A:$AB,U$1,0)="","",(VLOOKUP($A46,Times!$A:$AB,U$1,0)*(VLOOKUP(U$6,Men!$B:$CV,$E46-1,0))))</f>
        <v/>
      </c>
      <c r="V46" s="253" t="str">
        <f>IF(VLOOKUP($A46,Times!$A:$AB,V$1,0)="","",(VLOOKUP($A46,Times!$A:$AB,V$1,0)*(VLOOKUP(V$6,Men!$B:$CV,$E46-1,0))))</f>
        <v/>
      </c>
      <c r="W46" s="253" t="str">
        <f>IF(VLOOKUP($A46,Times!$A:$AB,W$1,0)="","",(VLOOKUP($A46,Times!$A:$AB,W$1,0)*(VLOOKUP(W$6,Men!$B:$CV,$E46-1,0))))</f>
        <v/>
      </c>
      <c r="X46" s="253" t="str">
        <f>IF(VLOOKUP($A46,Times!$A:$AB,X$1,0)="","",(VLOOKUP($A46,Times!$A:$AB,X$1,0)*(VLOOKUP(X$6,Men!$B:$CV,$E46-1,0))))</f>
        <v/>
      </c>
      <c r="Y46" s="253" t="str">
        <f>IF(VLOOKUP($A46,Times!$A:$AB,Y$1,0)="","",(VLOOKUP($A46,Times!$A:$AB,Y$1,0)*(VLOOKUP(Y$6,Men!$B:$CV,$E46-1,0))))</f>
        <v/>
      </c>
      <c r="Z46" s="254" t="str">
        <f>IF(VLOOKUP($A46,Times!$A:$AB,Z$1,0)="","",(VLOOKUP($A46,Times!$A:$AB,Z$1,0)*(VLOOKUP(Z$6,Men!$B:$CV,$E46-1,0))))</f>
        <v/>
      </c>
      <c r="AA46" s="97">
        <f>SUM(Champ!AA46)</f>
        <v>0</v>
      </c>
      <c r="AB46" s="2">
        <f t="shared" si="8"/>
        <v>0</v>
      </c>
      <c r="AC46" s="66" t="str">
        <f t="shared" si="9"/>
        <v/>
      </c>
      <c r="AD46" s="3">
        <f ca="1">SUM(Champ!AD46)</f>
        <v>16</v>
      </c>
    </row>
    <row r="47" spans="1:30" ht="15" x14ac:dyDescent="0.2">
      <c r="A47" s="173" t="str">
        <f t="shared" si="6"/>
        <v>KennethMacLeod</v>
      </c>
      <c r="B47" s="126" t="s">
        <v>104</v>
      </c>
      <c r="C47" s="43" t="s">
        <v>115</v>
      </c>
      <c r="D47" s="74">
        <f>VLOOKUP(A47,'DB1'!$A:$D,4,0)</f>
        <v>23369</v>
      </c>
      <c r="E47" s="75">
        <f t="shared" ca="1" si="7"/>
        <v>49</v>
      </c>
      <c r="F47" s="25" t="str">
        <f>IF(VLOOKUP($A47,Times!$A:$AB,F$1,0)="","",(VLOOKUP($A47,Times!$A:$AB,F$1,0)*(VLOOKUP(F$6,Men!$B:$CV,$E47-1,0))))</f>
        <v/>
      </c>
      <c r="G47" s="25" t="str">
        <f>IF(VLOOKUP($A47,Times!$A:$AB,G$1,0)="","",(VLOOKUP($A47,Times!$A:$AB,G$1,0)*(VLOOKUP(G$6,Men!$B:$CV,$E47-1,0))))</f>
        <v/>
      </c>
      <c r="H47" s="25" t="str">
        <f>IF(VLOOKUP($A47,Times!$A:$AB,H$1,0)="","",(VLOOKUP($A47,Times!$A:$AB,H$1,0)*(VLOOKUP(H$6,Men!$B:$CV,$E47-1,0))))</f>
        <v/>
      </c>
      <c r="I47" s="25" t="str">
        <f>IF(VLOOKUP($A47,Times!$A:$AB,I$1,0)="","",(VLOOKUP($A47,Times!$A:$AB,I$1,0)*(VLOOKUP(I$6,Men!$B:$CV,$E47-1,0))))</f>
        <v/>
      </c>
      <c r="J47" s="25" t="str">
        <f>IF(VLOOKUP($A47,Times!$A:$AB,J$1,0)="","",(VLOOKUP($A47,Times!$A:$AB,J$1,0)*(VLOOKUP(J$6,Men!$B:$CV,$E47-1,0))))</f>
        <v/>
      </c>
      <c r="K47" s="25" t="str">
        <f>IF(VLOOKUP($A47,Times!$A:$AB,K$1,0)="","",(VLOOKUP($A47,Times!$A:$AB,K$1,0)*(VLOOKUP(K$6,Men!$B:$CV,$E47-1,0))))</f>
        <v/>
      </c>
      <c r="L47" s="25" t="str">
        <f>IF(VLOOKUP($A47,Times!$A:$AB,L$1,0)="","",(VLOOKUP($A47,Times!$A:$AB,L$1,0)*(VLOOKUP(L$6,Men!$B:$CV,$E47-1,0))))</f>
        <v/>
      </c>
      <c r="M47" s="153">
        <f ca="1">IF(VLOOKUP($A47,Times!$A:$AB,M$1,0)="","",(VLOOKUP($A47,Times!$A:$AB,M$1,0)*(VLOOKUP(M$6,Men!$B:$CV,$E47-1,0))))</f>
        <v>3.0788065972222223E-2</v>
      </c>
      <c r="N47" s="152" t="str">
        <f>IF(VLOOKUP($A47,Times!$A:$AB,N$1,0)="","",(VLOOKUP($A47,Times!$A:$AB,N$1,0)*(VLOOKUP(N$6,Men!$B:$CV,$E47-1,0))))</f>
        <v/>
      </c>
      <c r="O47" s="35" t="str">
        <f>IF(VLOOKUP($A47,Times!$A:$AB,O$1,0)="","",(VLOOKUP($A47,Times!$A:$AB,O$1,0)*(VLOOKUP(O$6,Men!$B:$CV,$E47-1,0))))</f>
        <v/>
      </c>
      <c r="P47" s="35" t="str">
        <f>IF(VLOOKUP($A47,Times!$A:$AB,P$1,0)="","",(VLOOKUP($A47,Times!$A:$AB,P$1,0)*(VLOOKUP(P$6,Men!$B:$CV,$E47-1,0))))</f>
        <v/>
      </c>
      <c r="Q47" s="35" t="str">
        <f>IF(VLOOKUP($A47,Times!$A:$AB,Q$1,0)="","",(VLOOKUP($A47,Times!$A:$AB,Q$1,0)*(VLOOKUP(Q$6,Men!$B:$CV,$E47-1,0))))</f>
        <v/>
      </c>
      <c r="R47" s="35" t="str">
        <f>IF(VLOOKUP($A47,Times!$A:$AB,R$1,0)="","",(VLOOKUP($A47,Times!$A:$AB,R$1,0)*(VLOOKUP(R$6,Men!$B:$CV,$E47-1,0))))</f>
        <v/>
      </c>
      <c r="S47" s="35" t="str">
        <f>IF(VLOOKUP($A47,Times!$A:$AB,S$1,0)="","",(VLOOKUP($A47,Times!$A:$AB,S$1,0)*(VLOOKUP(S$6,Men!$B:$CV,$E47-1,0))))</f>
        <v/>
      </c>
      <c r="T47" s="36" t="str">
        <f>IF(VLOOKUP($A47,Times!$A:$AB,T$1,0)="","",(VLOOKUP($A47,Times!$A:$AB,T$1,0)*(VLOOKUP(T$6,Men!$B:$CV,$E47-1,0))))</f>
        <v/>
      </c>
      <c r="U47" s="252" t="str">
        <f>IF(VLOOKUP($A47,Times!$A:$AB,U$1,0)="","",(VLOOKUP($A47,Times!$A:$AB,U$1,0)*(VLOOKUP(U$6,Men!$B:$CV,$E47-1,0))))</f>
        <v/>
      </c>
      <c r="V47" s="253" t="str">
        <f>IF(VLOOKUP($A47,Times!$A:$AB,V$1,0)="","",(VLOOKUP($A47,Times!$A:$AB,V$1,0)*(VLOOKUP(V$6,Men!$B:$CV,$E47-1,0))))</f>
        <v/>
      </c>
      <c r="W47" s="253" t="str">
        <f>IF(VLOOKUP($A47,Times!$A:$AB,W$1,0)="","",(VLOOKUP($A47,Times!$A:$AB,W$1,0)*(VLOOKUP(W$6,Men!$B:$CV,$E47-1,0))))</f>
        <v/>
      </c>
      <c r="X47" s="253" t="str">
        <f>IF(VLOOKUP($A47,Times!$A:$AB,X$1,0)="","",(VLOOKUP($A47,Times!$A:$AB,X$1,0)*(VLOOKUP(X$6,Men!$B:$CV,$E47-1,0))))</f>
        <v/>
      </c>
      <c r="Y47" s="253" t="str">
        <f>IF(VLOOKUP($A47,Times!$A:$AB,Y$1,0)="","",(VLOOKUP($A47,Times!$A:$AB,Y$1,0)*(VLOOKUP(Y$6,Men!$B:$CV,$E47-1,0))))</f>
        <v/>
      </c>
      <c r="Z47" s="254" t="str">
        <f>IF(VLOOKUP($A47,Times!$A:$AB,Z$1,0)="","",(VLOOKUP($A47,Times!$A:$AB,Z$1,0)*(VLOOKUP(Z$6,Men!$B:$CV,$E47-1,0))))</f>
        <v/>
      </c>
      <c r="AA47" s="97">
        <f ca="1">SUM(Champ!AA47)</f>
        <v>94</v>
      </c>
      <c r="AB47" s="2">
        <f t="shared" ca="1" si="8"/>
        <v>1</v>
      </c>
      <c r="AC47" s="66" t="str">
        <f t="shared" ca="1" si="9"/>
        <v/>
      </c>
      <c r="AD47" s="3">
        <f ca="1">SUM(Champ!AD47)</f>
        <v>15</v>
      </c>
    </row>
    <row r="48" spans="1:30" ht="15" x14ac:dyDescent="0.2">
      <c r="A48" s="173" t="str">
        <f t="shared" si="6"/>
        <v>IanMcDougall</v>
      </c>
      <c r="B48" s="126" t="s">
        <v>17</v>
      </c>
      <c r="C48" s="43" t="s">
        <v>18</v>
      </c>
      <c r="D48" s="74">
        <f>VLOOKUP(A48,'DB1'!$A:$D,4,0)</f>
        <v>22303</v>
      </c>
      <c r="E48" s="75">
        <f t="shared" ca="1" si="7"/>
        <v>52</v>
      </c>
      <c r="F48" s="25" t="str">
        <f>IF(VLOOKUP($A48,Times!$A:$AB,F$1,0)="","",(VLOOKUP($A48,Times!$A:$AB,F$1,0)*(VLOOKUP(F$6,Men!$B:$CV,$E48-1,0))))</f>
        <v/>
      </c>
      <c r="G48" s="25">
        <f ca="1">IF(VLOOKUP($A48,Times!$A:$AB,G$1,0)="","",(VLOOKUP($A48,Times!$A:$AB,G$1,0)*(VLOOKUP(G$6,Men!$B:$CV,$E48-1,0))))</f>
        <v>2.0369525462962966E-2</v>
      </c>
      <c r="H48" s="25">
        <f ca="1">IF(VLOOKUP($A48,Times!$A:$AB,H$1,0)="","",(VLOOKUP($A48,Times!$A:$AB,H$1,0)*(VLOOKUP(H$6,Men!$B:$CV,$E48-1,0))))</f>
        <v>2.4552997685185186E-2</v>
      </c>
      <c r="I48" s="25">
        <f ca="1">IF(VLOOKUP($A48,Times!$A:$AB,I$1,0)="","",(VLOOKUP($A48,Times!$A:$AB,I$1,0)*(VLOOKUP(I$6,Men!$B:$CV,$E48-1,0))))</f>
        <v>2.3248152777777781E-2</v>
      </c>
      <c r="J48" s="25">
        <f ca="1">IF(VLOOKUP($A48,Times!$A:$AB,J$1,0)="","",(VLOOKUP($A48,Times!$A:$AB,J$1,0)*(VLOOKUP(J$6,Men!$B:$CV,$E48-1,0))))</f>
        <v>1.1524469907407409E-2</v>
      </c>
      <c r="K48" s="25" t="str">
        <f>IF(VLOOKUP($A48,Times!$A:$AB,K$1,0)="","",(VLOOKUP($A48,Times!$A:$AB,K$1,0)*(VLOOKUP(K$6,Men!$B:$CV,$E48-1,0))))</f>
        <v/>
      </c>
      <c r="L48" s="25">
        <f ca="1">IF(VLOOKUP($A48,Times!$A:$AB,L$1,0)="","",(VLOOKUP($A48,Times!$A:$AB,L$1,0)*(VLOOKUP(L$6,Men!$B:$CV,$E48-1,0))))</f>
        <v>2.3716303240740741E-2</v>
      </c>
      <c r="M48" s="153" t="str">
        <f>IF(VLOOKUP($A48,Times!$A:$AB,M$1,0)="","",(VLOOKUP($A48,Times!$A:$AB,M$1,0)*(VLOOKUP(M$6,Men!$B:$CV,$E48-1,0))))</f>
        <v/>
      </c>
      <c r="N48" s="152">
        <f ca="1">IF(VLOOKUP($A48,Times!$A:$AB,N$1,0)="","",(VLOOKUP($A48,Times!$A:$AB,N$1,0)*(VLOOKUP(N$6,Men!$B:$CV,$E48-1,0))))</f>
        <v>4.0288402777777781E-2</v>
      </c>
      <c r="O48" s="35" t="str">
        <f>IF(VLOOKUP($A48,Times!$A:$AB,O$1,0)="","",(VLOOKUP($A48,Times!$A:$AB,O$1,0)*(VLOOKUP(O$6,Men!$B:$CV,$E48-1,0))))</f>
        <v/>
      </c>
      <c r="P48" s="35">
        <f ca="1">IF(VLOOKUP($A48,Times!$A:$AB,P$1,0)="","",(VLOOKUP($A48,Times!$A:$AB,P$1,0)*(VLOOKUP(P$6,Men!$B:$CV,$E48-1,0))))</f>
        <v>3.9346335648148149E-2</v>
      </c>
      <c r="Q48" s="35" t="str">
        <f>IF(VLOOKUP($A48,Times!$A:$AB,Q$1,0)="","",(VLOOKUP($A48,Times!$A:$AB,Q$1,0)*(VLOOKUP(Q$6,Men!$B:$CV,$E48-1,0))))</f>
        <v/>
      </c>
      <c r="R48" s="35">
        <f ca="1">IF(VLOOKUP($A48,Times!$A:$AB,R$1,0)="","",(VLOOKUP($A48,Times!$A:$AB,R$1,0)*(VLOOKUP(R$6,Men!$B:$CV,$E48-1,0))))</f>
        <v>4.2533328703703702E-2</v>
      </c>
      <c r="S48" s="35">
        <f ca="1">IF(VLOOKUP($A48,Times!$A:$AB,S$1,0)="","",(VLOOKUP($A48,Times!$A:$AB,S$1,0)*(VLOOKUP(S$6,Men!$B:$CV,$E48-1,0))))</f>
        <v>4.081956828703704E-2</v>
      </c>
      <c r="T48" s="36">
        <f ca="1">IF(VLOOKUP($A48,Times!$A:$AB,T$1,0)="","",(VLOOKUP($A48,Times!$A:$AB,T$1,0)*(VLOOKUP(T$6,Men!$B:$CV,$E48-1,0))))</f>
        <v>3.9276181712962967E-2</v>
      </c>
      <c r="U48" s="252" t="str">
        <f>IF(VLOOKUP($A48,Times!$A:$AB,U$1,0)="","",(VLOOKUP($A48,Times!$A:$AB,U$1,0)*(VLOOKUP(U$6,Men!$B:$CV,$E48-1,0))))</f>
        <v/>
      </c>
      <c r="V48" s="253" t="str">
        <f>IF(VLOOKUP($A48,Times!$A:$AB,V$1,0)="","",(VLOOKUP($A48,Times!$A:$AB,V$1,0)*(VLOOKUP(V$6,Men!$B:$CV,$E48-1,0))))</f>
        <v/>
      </c>
      <c r="W48" s="253">
        <f ca="1">IF(VLOOKUP($A48,Times!$A:$AB,W$1,0)="","",(VLOOKUP($A48,Times!$A:$AB,W$1,0)*(VLOOKUP(W$6,Men!$B:$CV,$E48-1,0))))</f>
        <v>5.7389898148148148E-2</v>
      </c>
      <c r="X48" s="253" t="str">
        <f>IF(VLOOKUP($A48,Times!$A:$AB,X$1,0)="","",(VLOOKUP($A48,Times!$A:$AB,X$1,0)*(VLOOKUP(X$6,Men!$B:$CV,$E48-1,0))))</f>
        <v/>
      </c>
      <c r="Y48" s="253" t="str">
        <f>IF(VLOOKUP($A48,Times!$A:$AB,Y$1,0)="","",(VLOOKUP($A48,Times!$A:$AB,Y$1,0)*(VLOOKUP(Y$6,Men!$B:$CV,$E48-1,0))))</f>
        <v/>
      </c>
      <c r="Z48" s="254" t="str">
        <f>IF(VLOOKUP($A48,Times!$A:$AB,Z$1,0)="","",(VLOOKUP($A48,Times!$A:$AB,Z$1,0)*(VLOOKUP(Z$6,Men!$B:$CV,$E48-1,0))))</f>
        <v/>
      </c>
      <c r="AA48" s="97">
        <f ca="1">SUM(Champ!AA48)</f>
        <v>600</v>
      </c>
      <c r="AB48" s="2">
        <f t="shared" ca="1" si="8"/>
        <v>11</v>
      </c>
      <c r="AC48" s="66" t="str">
        <f t="shared" ca="1" si="9"/>
        <v>Yes</v>
      </c>
      <c r="AD48" s="3">
        <f ca="1">SUM(Champ!AD48)</f>
        <v>1</v>
      </c>
    </row>
    <row r="49" spans="1:30" ht="15" x14ac:dyDescent="0.2">
      <c r="A49" s="173" t="str">
        <f t="shared" si="6"/>
        <v>PaulMcKendrey</v>
      </c>
      <c r="B49" s="126" t="s">
        <v>15</v>
      </c>
      <c r="C49" s="43" t="s">
        <v>49</v>
      </c>
      <c r="D49" s="74">
        <f>VLOOKUP(A49,'DB1'!$A:$D,4,0)</f>
        <v>24771</v>
      </c>
      <c r="E49" s="75">
        <f t="shared" ca="1" si="7"/>
        <v>45</v>
      </c>
      <c r="F49" s="25" t="str">
        <f>IF(VLOOKUP($A49,Times!$A:$AB,F$1,0)="","",(VLOOKUP($A49,Times!$A:$AB,F$1,0)*(VLOOKUP(F$6,Men!$B:$CV,$E49-1,0))))</f>
        <v/>
      </c>
      <c r="G49" s="25" t="str">
        <f>IF(VLOOKUP($A49,Times!$A:$AB,G$1,0)="","",(VLOOKUP($A49,Times!$A:$AB,G$1,0)*(VLOOKUP(G$6,Men!$B:$CV,$E49-1,0))))</f>
        <v/>
      </c>
      <c r="H49" s="25" t="str">
        <f>IF(VLOOKUP($A49,Times!$A:$AB,H$1,0)="","",(VLOOKUP($A49,Times!$A:$AB,H$1,0)*(VLOOKUP(H$6,Men!$B:$CV,$E49-1,0))))</f>
        <v/>
      </c>
      <c r="I49" s="25" t="str">
        <f>IF(VLOOKUP($A49,Times!$A:$AB,I$1,0)="","",(VLOOKUP($A49,Times!$A:$AB,I$1,0)*(VLOOKUP(I$6,Men!$B:$CV,$E49-1,0))))</f>
        <v/>
      </c>
      <c r="J49" s="25" t="str">
        <f>IF(VLOOKUP($A49,Times!$A:$AB,J$1,0)="","",(VLOOKUP($A49,Times!$A:$AB,J$1,0)*(VLOOKUP(J$6,Men!$B:$CV,$E49-1,0))))</f>
        <v/>
      </c>
      <c r="K49" s="25" t="str">
        <f>IF(VLOOKUP($A49,Times!$A:$AB,K$1,0)="","",(VLOOKUP($A49,Times!$A:$AB,K$1,0)*(VLOOKUP(K$6,Men!$B:$CV,$E49-1,0))))</f>
        <v/>
      </c>
      <c r="L49" s="25" t="str">
        <f>IF(VLOOKUP($A49,Times!$A:$AB,L$1,0)="","",(VLOOKUP($A49,Times!$A:$AB,L$1,0)*(VLOOKUP(L$6,Men!$B:$CV,$E49-1,0))))</f>
        <v/>
      </c>
      <c r="M49" s="153" t="str">
        <f>IF(VLOOKUP($A49,Times!$A:$AB,M$1,0)="","",(VLOOKUP($A49,Times!$A:$AB,M$1,0)*(VLOOKUP(M$6,Men!$B:$CV,$E49-1,0))))</f>
        <v/>
      </c>
      <c r="N49" s="152" t="str">
        <f>IF(VLOOKUP($A49,Times!$A:$AB,N$1,0)="","",(VLOOKUP($A49,Times!$A:$AB,N$1,0)*(VLOOKUP(N$6,Men!$B:$CV,$E49-1,0))))</f>
        <v/>
      </c>
      <c r="O49" s="35" t="str">
        <f>IF(VLOOKUP($A49,Times!$A:$AB,O$1,0)="","",(VLOOKUP($A49,Times!$A:$AB,O$1,0)*(VLOOKUP(O$6,Men!$B:$CV,$E49-1,0))))</f>
        <v/>
      </c>
      <c r="P49" s="35" t="str">
        <f>IF(VLOOKUP($A49,Times!$A:$AB,P$1,0)="","",(VLOOKUP($A49,Times!$A:$AB,P$1,0)*(VLOOKUP(P$6,Men!$B:$CV,$E49-1,0))))</f>
        <v/>
      </c>
      <c r="Q49" s="35" t="str">
        <f>IF(VLOOKUP($A49,Times!$A:$AB,Q$1,0)="","",(VLOOKUP($A49,Times!$A:$AB,Q$1,0)*(VLOOKUP(Q$6,Men!$B:$CV,$E49-1,0))))</f>
        <v/>
      </c>
      <c r="R49" s="35" t="str">
        <f>IF(VLOOKUP($A49,Times!$A:$AB,R$1,0)="","",(VLOOKUP($A49,Times!$A:$AB,R$1,0)*(VLOOKUP(R$6,Men!$B:$CV,$E49-1,0))))</f>
        <v/>
      </c>
      <c r="S49" s="35" t="str">
        <f>IF(VLOOKUP($A49,Times!$A:$AB,S$1,0)="","",(VLOOKUP($A49,Times!$A:$AB,S$1,0)*(VLOOKUP(S$6,Men!$B:$CV,$E49-1,0))))</f>
        <v/>
      </c>
      <c r="T49" s="36" t="str">
        <f>IF(VLOOKUP($A49,Times!$A:$AB,T$1,0)="","",(VLOOKUP($A49,Times!$A:$AB,T$1,0)*(VLOOKUP(T$6,Men!$B:$CV,$E49-1,0))))</f>
        <v/>
      </c>
      <c r="U49" s="252" t="str">
        <f>IF(VLOOKUP($A49,Times!$A:$AB,U$1,0)="","",(VLOOKUP($A49,Times!$A:$AB,U$1,0)*(VLOOKUP(U$6,Men!$B:$CV,$E49-1,0))))</f>
        <v/>
      </c>
      <c r="V49" s="253" t="str">
        <f>IF(VLOOKUP($A49,Times!$A:$AB,V$1,0)="","",(VLOOKUP($A49,Times!$A:$AB,V$1,0)*(VLOOKUP(V$6,Men!$B:$CV,$E49-1,0))))</f>
        <v/>
      </c>
      <c r="W49" s="253" t="str">
        <f>IF(VLOOKUP($A49,Times!$A:$AB,W$1,0)="","",(VLOOKUP($A49,Times!$A:$AB,W$1,0)*(VLOOKUP(W$6,Men!$B:$CV,$E49-1,0))))</f>
        <v/>
      </c>
      <c r="X49" s="253" t="str">
        <f>IF(VLOOKUP($A49,Times!$A:$AB,X$1,0)="","",(VLOOKUP($A49,Times!$A:$AB,X$1,0)*(VLOOKUP(X$6,Men!$B:$CV,$E49-1,0))))</f>
        <v/>
      </c>
      <c r="Y49" s="253" t="str">
        <f>IF(VLOOKUP($A49,Times!$A:$AB,Y$1,0)="","",(VLOOKUP($A49,Times!$A:$AB,Y$1,0)*(VLOOKUP(Y$6,Men!$B:$CV,$E49-1,0))))</f>
        <v/>
      </c>
      <c r="Z49" s="254" t="str">
        <f>IF(VLOOKUP($A49,Times!$A:$AB,Z$1,0)="","",(VLOOKUP($A49,Times!$A:$AB,Z$1,0)*(VLOOKUP(Z$6,Men!$B:$CV,$E49-1,0))))</f>
        <v/>
      </c>
      <c r="AA49" s="97">
        <f>SUM(Champ!AA49)</f>
        <v>0</v>
      </c>
      <c r="AB49" s="2">
        <f t="shared" si="8"/>
        <v>0</v>
      </c>
      <c r="AC49" s="66" t="str">
        <f t="shared" si="9"/>
        <v/>
      </c>
      <c r="AD49" s="3">
        <f ca="1">SUM(Champ!AD49)</f>
        <v>16</v>
      </c>
    </row>
    <row r="50" spans="1:30" ht="15" x14ac:dyDescent="0.2">
      <c r="A50" s="173" t="str">
        <f t="shared" si="6"/>
        <v>MikeMcKenzie</v>
      </c>
      <c r="B50" s="126" t="s">
        <v>40</v>
      </c>
      <c r="C50" s="43" t="s">
        <v>41</v>
      </c>
      <c r="D50" s="74">
        <f>VLOOKUP(A50,'DB1'!$A:$D,4,0)</f>
        <v>20890</v>
      </c>
      <c r="E50" s="75">
        <f t="shared" ca="1" si="7"/>
        <v>55</v>
      </c>
      <c r="F50" s="25" t="str">
        <f>IF(VLOOKUP($A50,Times!$A:$AB,F$1,0)="","",(VLOOKUP($A50,Times!$A:$AB,F$1,0)*(VLOOKUP(F$6,Men!$B:$CV,$E50-1,0))))</f>
        <v/>
      </c>
      <c r="G50" s="25">
        <f ca="1">IF(VLOOKUP($A50,Times!$A:$AB,G$1,0)="","",(VLOOKUP($A50,Times!$A:$AB,G$1,0)*(VLOOKUP(G$6,Men!$B:$CV,$E50-1,0))))</f>
        <v>2.5204432870370372E-2</v>
      </c>
      <c r="H50" s="25">
        <f ca="1">IF(VLOOKUP($A50,Times!$A:$AB,H$1,0)="","",(VLOOKUP($A50,Times!$A:$AB,H$1,0)*(VLOOKUP(H$6,Men!$B:$CV,$E50-1,0))))</f>
        <v>3.23362962962963E-2</v>
      </c>
      <c r="I50" s="25">
        <f ca="1">IF(VLOOKUP($A50,Times!$A:$AB,I$1,0)="","",(VLOOKUP($A50,Times!$A:$AB,I$1,0)*(VLOOKUP(I$6,Men!$B:$CV,$E50-1,0))))</f>
        <v>3.0830248842592591E-2</v>
      </c>
      <c r="J50" s="25" t="str">
        <f>IF(VLOOKUP($A50,Times!$A:$AB,J$1,0)="","",(VLOOKUP($A50,Times!$A:$AB,J$1,0)*(VLOOKUP(J$6,Men!$B:$CV,$E50-1,0))))</f>
        <v/>
      </c>
      <c r="K50" s="25" t="str">
        <f>IF(VLOOKUP($A50,Times!$A:$AB,K$1,0)="","",(VLOOKUP($A50,Times!$A:$AB,K$1,0)*(VLOOKUP(K$6,Men!$B:$CV,$E50-1,0))))</f>
        <v/>
      </c>
      <c r="L50" s="25" t="str">
        <f>IF(VLOOKUP($A50,Times!$A:$AB,L$1,0)="","",(VLOOKUP($A50,Times!$A:$AB,L$1,0)*(VLOOKUP(L$6,Men!$B:$CV,$E50-1,0))))</f>
        <v/>
      </c>
      <c r="M50" s="153" t="str">
        <f>IF(VLOOKUP($A50,Times!$A:$AB,M$1,0)="","",(VLOOKUP($A50,Times!$A:$AB,M$1,0)*(VLOOKUP(M$6,Men!$B:$CV,$E50-1,0))))</f>
        <v/>
      </c>
      <c r="N50" s="152" t="str">
        <f>IF(VLOOKUP($A50,Times!$A:$AB,N$1,0)="","",(VLOOKUP($A50,Times!$A:$AB,N$1,0)*(VLOOKUP(N$6,Men!$B:$CV,$E50-1,0))))</f>
        <v/>
      </c>
      <c r="O50" s="35" t="str">
        <f>IF(VLOOKUP($A50,Times!$A:$AB,O$1,0)="","",(VLOOKUP($A50,Times!$A:$AB,O$1,0)*(VLOOKUP(O$6,Men!$B:$CV,$E50-1,0))))</f>
        <v/>
      </c>
      <c r="P50" s="35">
        <f ca="1">IF(VLOOKUP($A50,Times!$A:$AB,P$1,0)="","",(VLOOKUP($A50,Times!$A:$AB,P$1,0)*(VLOOKUP(P$6,Men!$B:$CV,$E50-1,0))))</f>
        <v>5.1077245370370367E-2</v>
      </c>
      <c r="Q50" s="35" t="str">
        <f>IF(VLOOKUP($A50,Times!$A:$AB,Q$1,0)="","",(VLOOKUP($A50,Times!$A:$AB,Q$1,0)*(VLOOKUP(Q$6,Men!$B:$CV,$E50-1,0))))</f>
        <v/>
      </c>
      <c r="R50" s="35" t="str">
        <f>IF(VLOOKUP($A50,Times!$A:$AB,R$1,0)="","",(VLOOKUP($A50,Times!$A:$AB,R$1,0)*(VLOOKUP(R$6,Men!$B:$CV,$E50-1,0))))</f>
        <v/>
      </c>
      <c r="S50" s="35" t="str">
        <f>IF(VLOOKUP($A50,Times!$A:$AB,S$1,0)="","",(VLOOKUP($A50,Times!$A:$AB,S$1,0)*(VLOOKUP(S$6,Men!$B:$CV,$E50-1,0))))</f>
        <v/>
      </c>
      <c r="T50" s="36" t="str">
        <f>IF(VLOOKUP($A50,Times!$A:$AB,T$1,0)="","",(VLOOKUP($A50,Times!$A:$AB,T$1,0)*(VLOOKUP(T$6,Men!$B:$CV,$E50-1,0))))</f>
        <v/>
      </c>
      <c r="U50" s="252" t="str">
        <f>IF(VLOOKUP($A50,Times!$A:$AB,U$1,0)="","",(VLOOKUP($A50,Times!$A:$AB,U$1,0)*(VLOOKUP(U$6,Men!$B:$CV,$E50-1,0))))</f>
        <v/>
      </c>
      <c r="V50" s="253" t="str">
        <f>IF(VLOOKUP($A50,Times!$A:$AB,V$1,0)="","",(VLOOKUP($A50,Times!$A:$AB,V$1,0)*(VLOOKUP(V$6,Men!$B:$CV,$E50-1,0))))</f>
        <v/>
      </c>
      <c r="W50" s="253" t="str">
        <f>IF(VLOOKUP($A50,Times!$A:$AB,W$1,0)="","",(VLOOKUP($A50,Times!$A:$AB,W$1,0)*(VLOOKUP(W$6,Men!$B:$CV,$E50-1,0))))</f>
        <v/>
      </c>
      <c r="X50" s="253" t="str">
        <f>IF(VLOOKUP($A50,Times!$A:$AB,X$1,0)="","",(VLOOKUP($A50,Times!$A:$AB,X$1,0)*(VLOOKUP(X$6,Men!$B:$CV,$E50-1,0))))</f>
        <v/>
      </c>
      <c r="Y50" s="253" t="str">
        <f>IF(VLOOKUP($A50,Times!$A:$AB,Y$1,0)="","",(VLOOKUP($A50,Times!$A:$AB,Y$1,0)*(VLOOKUP(Y$6,Men!$B:$CV,$E50-1,0))))</f>
        <v/>
      </c>
      <c r="Z50" s="254" t="str">
        <f>IF(VLOOKUP($A50,Times!$A:$AB,Z$1,0)="","",(VLOOKUP($A50,Times!$A:$AB,Z$1,0)*(VLOOKUP(Z$6,Men!$B:$CV,$E50-1,0))))</f>
        <v/>
      </c>
      <c r="AA50" s="97">
        <f ca="1">SUM(Champ!AA50)</f>
        <v>389</v>
      </c>
      <c r="AB50" s="2">
        <f t="shared" ca="1" si="8"/>
        <v>4</v>
      </c>
      <c r="AC50" s="66" t="str">
        <f t="shared" ca="1" si="9"/>
        <v/>
      </c>
      <c r="AD50" s="3">
        <f ca="1">SUM(Champ!AD50)</f>
        <v>9</v>
      </c>
    </row>
    <row r="51" spans="1:30" ht="15" x14ac:dyDescent="0.2">
      <c r="A51" s="173" t="str">
        <f t="shared" si="6"/>
        <v>RobertMcVeigh</v>
      </c>
      <c r="B51" s="126" t="s">
        <v>106</v>
      </c>
      <c r="C51" s="43" t="s">
        <v>107</v>
      </c>
      <c r="D51" s="74">
        <f>VLOOKUP(A51,'DB1'!$A:$D,4,0)</f>
        <v>20351</v>
      </c>
      <c r="E51" s="75">
        <f t="shared" ca="1" si="7"/>
        <v>57</v>
      </c>
      <c r="F51" s="25" t="str">
        <f>IF(VLOOKUP($A51,Times!$A:$AB,F$1,0)="","",(VLOOKUP($A51,Times!$A:$AB,F$1,0)*(VLOOKUP(F$6,Men!$B:$CV,$E51-1,0))))</f>
        <v/>
      </c>
      <c r="G51" s="25" t="str">
        <f>IF(VLOOKUP($A51,Times!$A:$AB,G$1,0)="","",(VLOOKUP($A51,Times!$A:$AB,G$1,0)*(VLOOKUP(G$6,Men!$B:$CV,$E51-1,0))))</f>
        <v/>
      </c>
      <c r="H51" s="25" t="str">
        <f>IF(VLOOKUP($A51,Times!$A:$AB,H$1,0)="","",(VLOOKUP($A51,Times!$A:$AB,H$1,0)*(VLOOKUP(H$6,Men!$B:$CV,$E51-1,0))))</f>
        <v/>
      </c>
      <c r="I51" s="25" t="str">
        <f>IF(VLOOKUP($A51,Times!$A:$AB,I$1,0)="","",(VLOOKUP($A51,Times!$A:$AB,I$1,0)*(VLOOKUP(I$6,Men!$B:$CV,$E51-1,0))))</f>
        <v/>
      </c>
      <c r="J51" s="25" t="str">
        <f>IF(VLOOKUP($A51,Times!$A:$AB,J$1,0)="","",(VLOOKUP($A51,Times!$A:$AB,J$1,0)*(VLOOKUP(J$6,Men!$B:$CV,$E51-1,0))))</f>
        <v/>
      </c>
      <c r="K51" s="25" t="str">
        <f>IF(VLOOKUP($A51,Times!$A:$AB,K$1,0)="","",(VLOOKUP($A51,Times!$A:$AB,K$1,0)*(VLOOKUP(K$6,Men!$B:$CV,$E51-1,0))))</f>
        <v/>
      </c>
      <c r="L51" s="25" t="str">
        <f>IF(VLOOKUP($A51,Times!$A:$AB,L$1,0)="","",(VLOOKUP($A51,Times!$A:$AB,L$1,0)*(VLOOKUP(L$6,Men!$B:$CV,$E51-1,0))))</f>
        <v/>
      </c>
      <c r="M51" s="153" t="str">
        <f>IF(VLOOKUP($A51,Times!$A:$AB,M$1,0)="","",(VLOOKUP($A51,Times!$A:$AB,M$1,0)*(VLOOKUP(M$6,Men!$B:$CV,$E51-1,0))))</f>
        <v/>
      </c>
      <c r="N51" s="152" t="str">
        <f>IF(VLOOKUP($A51,Times!$A:$AB,N$1,0)="","",(VLOOKUP($A51,Times!$A:$AB,N$1,0)*(VLOOKUP(N$6,Men!$B:$CV,$E51-1,0))))</f>
        <v/>
      </c>
      <c r="O51" s="35" t="str">
        <f>IF(VLOOKUP($A51,Times!$A:$AB,O$1,0)="","",(VLOOKUP($A51,Times!$A:$AB,O$1,0)*(VLOOKUP(O$6,Men!$B:$CV,$E51-1,0))))</f>
        <v/>
      </c>
      <c r="P51" s="35" t="str">
        <f>IF(VLOOKUP($A51,Times!$A:$AB,P$1,0)="","",(VLOOKUP($A51,Times!$A:$AB,P$1,0)*(VLOOKUP(P$6,Men!$B:$CV,$E51-1,0))))</f>
        <v/>
      </c>
      <c r="Q51" s="35" t="str">
        <f>IF(VLOOKUP($A51,Times!$A:$AB,Q$1,0)="","",(VLOOKUP($A51,Times!$A:$AB,Q$1,0)*(VLOOKUP(Q$6,Men!$B:$CV,$E51-1,0))))</f>
        <v/>
      </c>
      <c r="R51" s="35" t="str">
        <f>IF(VLOOKUP($A51,Times!$A:$AB,R$1,0)="","",(VLOOKUP($A51,Times!$A:$AB,R$1,0)*(VLOOKUP(R$6,Men!$B:$CV,$E51-1,0))))</f>
        <v/>
      </c>
      <c r="S51" s="35" t="str">
        <f>IF(VLOOKUP($A51,Times!$A:$AB,S$1,0)="","",(VLOOKUP($A51,Times!$A:$AB,S$1,0)*(VLOOKUP(S$6,Men!$B:$CV,$E51-1,0))))</f>
        <v/>
      </c>
      <c r="T51" s="36" t="str">
        <f>IF(VLOOKUP($A51,Times!$A:$AB,T$1,0)="","",(VLOOKUP($A51,Times!$A:$AB,T$1,0)*(VLOOKUP(T$6,Men!$B:$CV,$E51-1,0))))</f>
        <v/>
      </c>
      <c r="U51" s="252" t="str">
        <f>IF(VLOOKUP($A51,Times!$A:$AB,U$1,0)="","",(VLOOKUP($A51,Times!$A:$AB,U$1,0)*(VLOOKUP(U$6,Men!$B:$CV,$E51-1,0))))</f>
        <v/>
      </c>
      <c r="V51" s="253" t="str">
        <f>IF(VLOOKUP($A51,Times!$A:$AB,V$1,0)="","",(VLOOKUP($A51,Times!$A:$AB,V$1,0)*(VLOOKUP(V$6,Men!$B:$CV,$E51-1,0))))</f>
        <v/>
      </c>
      <c r="W51" s="253" t="str">
        <f>IF(VLOOKUP($A51,Times!$A:$AB,W$1,0)="","",(VLOOKUP($A51,Times!$A:$AB,W$1,0)*(VLOOKUP(W$6,Men!$B:$CV,$E51-1,0))))</f>
        <v/>
      </c>
      <c r="X51" s="253" t="str">
        <f>IF(VLOOKUP($A51,Times!$A:$AB,X$1,0)="","",(VLOOKUP($A51,Times!$A:$AB,X$1,0)*(VLOOKUP(X$6,Men!$B:$CV,$E51-1,0))))</f>
        <v/>
      </c>
      <c r="Y51" s="253" t="str">
        <f>IF(VLOOKUP($A51,Times!$A:$AB,Y$1,0)="","",(VLOOKUP($A51,Times!$A:$AB,Y$1,0)*(VLOOKUP(Y$6,Men!$B:$CV,$E51-1,0))))</f>
        <v/>
      </c>
      <c r="Z51" s="254" t="str">
        <f>IF(VLOOKUP($A51,Times!$A:$AB,Z$1,0)="","",(VLOOKUP($A51,Times!$A:$AB,Z$1,0)*(VLOOKUP(Z$6,Men!$B:$CV,$E51-1,0))))</f>
        <v/>
      </c>
      <c r="AA51" s="97">
        <f>SUM(Champ!AA51)</f>
        <v>0</v>
      </c>
      <c r="AB51" s="2">
        <f t="shared" si="8"/>
        <v>0</v>
      </c>
      <c r="AC51" s="66" t="str">
        <f t="shared" si="9"/>
        <v/>
      </c>
      <c r="AD51" s="3">
        <f ca="1">SUM(Champ!AD51)</f>
        <v>16</v>
      </c>
    </row>
    <row r="52" spans="1:30" ht="15" x14ac:dyDescent="0.2">
      <c r="A52" s="173" t="str">
        <f t="shared" si="6"/>
        <v>JimMuir</v>
      </c>
      <c r="B52" s="126" t="s">
        <v>23</v>
      </c>
      <c r="C52" s="43" t="s">
        <v>108</v>
      </c>
      <c r="D52" s="74">
        <f>VLOOKUP(A52,'DB1'!$A:$D,4,0)</f>
        <v>25237</v>
      </c>
      <c r="E52" s="75">
        <f t="shared" ca="1" si="7"/>
        <v>43</v>
      </c>
      <c r="F52" s="25" t="str">
        <f>IF(VLOOKUP($A52,Times!$A:$AB,F$1,0)="","",(VLOOKUP($A52,Times!$A:$AB,F$1,0)*(VLOOKUP(F$6,Men!$B:$CV,$E52-1,0))))</f>
        <v/>
      </c>
      <c r="G52" s="25" t="str">
        <f>IF(VLOOKUP($A52,Times!$A:$AB,G$1,0)="","",(VLOOKUP($A52,Times!$A:$AB,G$1,0)*(VLOOKUP(G$6,Men!$B:$CV,$E52-1,0))))</f>
        <v/>
      </c>
      <c r="H52" s="25" t="str">
        <f>IF(VLOOKUP($A52,Times!$A:$AB,H$1,0)="","",(VLOOKUP($A52,Times!$A:$AB,H$1,0)*(VLOOKUP(H$6,Men!$B:$CV,$E52-1,0))))</f>
        <v/>
      </c>
      <c r="I52" s="25" t="str">
        <f>IF(VLOOKUP($A52,Times!$A:$AB,I$1,0)="","",(VLOOKUP($A52,Times!$A:$AB,I$1,0)*(VLOOKUP(I$6,Men!$B:$CV,$E52-1,0))))</f>
        <v/>
      </c>
      <c r="J52" s="25" t="str">
        <f>IF(VLOOKUP($A52,Times!$A:$AB,J$1,0)="","",(VLOOKUP($A52,Times!$A:$AB,J$1,0)*(VLOOKUP(J$6,Men!$B:$CV,$E52-1,0))))</f>
        <v/>
      </c>
      <c r="K52" s="25" t="str">
        <f>IF(VLOOKUP($A52,Times!$A:$AB,K$1,0)="","",(VLOOKUP($A52,Times!$A:$AB,K$1,0)*(VLOOKUP(K$6,Men!$B:$CV,$E52-1,0))))</f>
        <v/>
      </c>
      <c r="L52" s="25" t="str">
        <f>IF(VLOOKUP($A52,Times!$A:$AB,L$1,0)="","",(VLOOKUP($A52,Times!$A:$AB,L$1,0)*(VLOOKUP(L$6,Men!$B:$CV,$E52-1,0))))</f>
        <v/>
      </c>
      <c r="M52" s="153">
        <f ca="1">IF(VLOOKUP($A52,Times!$A:$AB,M$1,0)="","",(VLOOKUP($A52,Times!$A:$AB,M$1,0)*(VLOOKUP(M$6,Men!$B:$CV,$E52-1,0))))</f>
        <v>2.9645000000000001E-2</v>
      </c>
      <c r="N52" s="152" t="str">
        <f>IF(VLOOKUP($A52,Times!$A:$AB,N$1,0)="","",(VLOOKUP($A52,Times!$A:$AB,N$1,0)*(VLOOKUP(N$6,Men!$B:$CV,$E52-1,0))))</f>
        <v/>
      </c>
      <c r="O52" s="35" t="str">
        <f>IF(VLOOKUP($A52,Times!$A:$AB,O$1,0)="","",(VLOOKUP($A52,Times!$A:$AB,O$1,0)*(VLOOKUP(O$6,Men!$B:$CV,$E52-1,0))))</f>
        <v/>
      </c>
      <c r="P52" s="35" t="str">
        <f>IF(VLOOKUP($A52,Times!$A:$AB,P$1,0)="","",(VLOOKUP($A52,Times!$A:$AB,P$1,0)*(VLOOKUP(P$6,Men!$B:$CV,$E52-1,0))))</f>
        <v/>
      </c>
      <c r="Q52" s="35" t="str">
        <f>IF(VLOOKUP($A52,Times!$A:$AB,Q$1,0)="","",(VLOOKUP($A52,Times!$A:$AB,Q$1,0)*(VLOOKUP(Q$6,Men!$B:$CV,$E52-1,0))))</f>
        <v/>
      </c>
      <c r="R52" s="35" t="str">
        <f>IF(VLOOKUP($A52,Times!$A:$AB,R$1,0)="","",(VLOOKUP($A52,Times!$A:$AB,R$1,0)*(VLOOKUP(R$6,Men!$B:$CV,$E52-1,0))))</f>
        <v/>
      </c>
      <c r="S52" s="35" t="str">
        <f>IF(VLOOKUP($A52,Times!$A:$AB,S$1,0)="","",(VLOOKUP($A52,Times!$A:$AB,S$1,0)*(VLOOKUP(S$6,Men!$B:$CV,$E52-1,0))))</f>
        <v/>
      </c>
      <c r="T52" s="36" t="str">
        <f>IF(VLOOKUP($A52,Times!$A:$AB,T$1,0)="","",(VLOOKUP($A52,Times!$A:$AB,T$1,0)*(VLOOKUP(T$6,Men!$B:$CV,$E52-1,0))))</f>
        <v/>
      </c>
      <c r="U52" s="252" t="str">
        <f>IF(VLOOKUP($A52,Times!$A:$AB,U$1,0)="","",(VLOOKUP($A52,Times!$A:$AB,U$1,0)*(VLOOKUP(U$6,Men!$B:$CV,$E52-1,0))))</f>
        <v/>
      </c>
      <c r="V52" s="253" t="str">
        <f>IF(VLOOKUP($A52,Times!$A:$AB,V$1,0)="","",(VLOOKUP($A52,Times!$A:$AB,V$1,0)*(VLOOKUP(V$6,Men!$B:$CV,$E52-1,0))))</f>
        <v/>
      </c>
      <c r="W52" s="253" t="str">
        <f>IF(VLOOKUP($A52,Times!$A:$AB,W$1,0)="","",(VLOOKUP($A52,Times!$A:$AB,W$1,0)*(VLOOKUP(W$6,Men!$B:$CV,$E52-1,0))))</f>
        <v/>
      </c>
      <c r="X52" s="253" t="str">
        <f>IF(VLOOKUP($A52,Times!$A:$AB,X$1,0)="","",(VLOOKUP($A52,Times!$A:$AB,X$1,0)*(VLOOKUP(X$6,Men!$B:$CV,$E52-1,0))))</f>
        <v/>
      </c>
      <c r="Y52" s="253" t="str">
        <f>IF(VLOOKUP($A52,Times!$A:$AB,Y$1,0)="","",(VLOOKUP($A52,Times!$A:$AB,Y$1,0)*(VLOOKUP(Y$6,Men!$B:$CV,$E52-1,0))))</f>
        <v/>
      </c>
      <c r="Z52" s="254" t="str">
        <f>IF(VLOOKUP($A52,Times!$A:$AB,Z$1,0)="","",(VLOOKUP($A52,Times!$A:$AB,Z$1,0)*(VLOOKUP(Z$6,Men!$B:$CV,$E52-1,0))))</f>
        <v/>
      </c>
      <c r="AA52" s="97">
        <f ca="1">SUM(Champ!AA52)</f>
        <v>96</v>
      </c>
      <c r="AB52" s="2">
        <f t="shared" ca="1" si="8"/>
        <v>1</v>
      </c>
      <c r="AC52" s="66" t="str">
        <f t="shared" ca="1" si="9"/>
        <v/>
      </c>
      <c r="AD52" s="3">
        <f ca="1">SUM(Champ!AD52)</f>
        <v>14</v>
      </c>
    </row>
    <row r="53" spans="1:30" ht="15" x14ac:dyDescent="0.2">
      <c r="A53" s="173" t="str">
        <f t="shared" si="6"/>
        <v>GaryPorter</v>
      </c>
      <c r="B53" s="126" t="s">
        <v>113</v>
      </c>
      <c r="C53" s="43" t="s">
        <v>114</v>
      </c>
      <c r="D53" s="74">
        <f>VLOOKUP(A53,'DB1'!$A:$D,4,0)</f>
        <v>26669</v>
      </c>
      <c r="E53" s="75">
        <f t="shared" ca="1" si="7"/>
        <v>40</v>
      </c>
      <c r="F53" s="25" t="str">
        <f>IF(VLOOKUP($A53,Times!$A:$AB,F$1,0)="","",(VLOOKUP($A53,Times!$A:$AB,F$1,0)*(VLOOKUP(F$6,Men!$B:$CV,$E53-1,0))))</f>
        <v/>
      </c>
      <c r="G53" s="25" t="str">
        <f>IF(VLOOKUP($A53,Times!$A:$AB,G$1,0)="","",(VLOOKUP($A53,Times!$A:$AB,G$1,0)*(VLOOKUP(G$6,Men!$B:$CV,$E53-1,0))))</f>
        <v/>
      </c>
      <c r="H53" s="25" t="str">
        <f>IF(VLOOKUP($A53,Times!$A:$AB,H$1,0)="","",(VLOOKUP($A53,Times!$A:$AB,H$1,0)*(VLOOKUP(H$6,Men!$B:$CV,$E53-1,0))))</f>
        <v/>
      </c>
      <c r="I53" s="25">
        <f ca="1">IF(VLOOKUP($A53,Times!$A:$AB,I$1,0)="","",(VLOOKUP($A53,Times!$A:$AB,I$1,0)*(VLOOKUP(I$6,Men!$B:$CV,$E53-1,0))))</f>
        <v>3.1743983796296303E-2</v>
      </c>
      <c r="J53" s="25" t="str">
        <f>IF(VLOOKUP($A53,Times!$A:$AB,J$1,0)="","",(VLOOKUP($A53,Times!$A:$AB,J$1,0)*(VLOOKUP(J$6,Men!$B:$CV,$E53-1,0))))</f>
        <v/>
      </c>
      <c r="K53" s="25" t="str">
        <f>IF(VLOOKUP($A53,Times!$A:$AB,K$1,0)="","",(VLOOKUP($A53,Times!$A:$AB,K$1,0)*(VLOOKUP(K$6,Men!$B:$CV,$E53-1,0))))</f>
        <v/>
      </c>
      <c r="L53" s="25" t="str">
        <f>IF(VLOOKUP($A53,Times!$A:$AB,L$1,0)="","",(VLOOKUP($A53,Times!$A:$AB,L$1,0)*(VLOOKUP(L$6,Men!$B:$CV,$E53-1,0))))</f>
        <v/>
      </c>
      <c r="M53" s="153" t="str">
        <f>IF(VLOOKUP($A53,Times!$A:$AB,M$1,0)="","",(VLOOKUP($A53,Times!$A:$AB,M$1,0)*(VLOOKUP(M$6,Men!$B:$CV,$E53-1,0))))</f>
        <v/>
      </c>
      <c r="N53" s="152" t="str">
        <f>IF(VLOOKUP($A53,Times!$A:$AB,N$1,0)="","",(VLOOKUP($A53,Times!$A:$AB,N$1,0)*(VLOOKUP(N$6,Men!$B:$CV,$E53-1,0))))</f>
        <v/>
      </c>
      <c r="O53" s="35" t="str">
        <f>IF(VLOOKUP($A53,Times!$A:$AB,O$1,0)="","",(VLOOKUP($A53,Times!$A:$AB,O$1,0)*(VLOOKUP(O$6,Men!$B:$CV,$E53-1,0))))</f>
        <v/>
      </c>
      <c r="P53" s="35">
        <f ca="1">IF(VLOOKUP($A53,Times!$A:$AB,P$1,0)="","",(VLOOKUP($A53,Times!$A:$AB,P$1,0)*(VLOOKUP(P$6,Men!$B:$CV,$E53-1,0))))</f>
        <v>5.1210942129629629E-2</v>
      </c>
      <c r="Q53" s="35" t="str">
        <f>IF(VLOOKUP($A53,Times!$A:$AB,Q$1,0)="","",(VLOOKUP($A53,Times!$A:$AB,Q$1,0)*(VLOOKUP(Q$6,Men!$B:$CV,$E53-1,0))))</f>
        <v/>
      </c>
      <c r="R53" s="35" t="str">
        <f>IF(VLOOKUP($A53,Times!$A:$AB,R$1,0)="","",(VLOOKUP($A53,Times!$A:$AB,R$1,0)*(VLOOKUP(R$6,Men!$B:$CV,$E53-1,0))))</f>
        <v/>
      </c>
      <c r="S53" s="35" t="str">
        <f>IF(VLOOKUP($A53,Times!$A:$AB,S$1,0)="","",(VLOOKUP($A53,Times!$A:$AB,S$1,0)*(VLOOKUP(S$6,Men!$B:$CV,$E53-1,0))))</f>
        <v/>
      </c>
      <c r="T53" s="36" t="str">
        <f>IF(VLOOKUP($A53,Times!$A:$AB,T$1,0)="","",(VLOOKUP($A53,Times!$A:$AB,T$1,0)*(VLOOKUP(T$6,Men!$B:$CV,$E53-1,0))))</f>
        <v/>
      </c>
      <c r="U53" s="252" t="str">
        <f>IF(VLOOKUP($A53,Times!$A:$AB,U$1,0)="","",(VLOOKUP($A53,Times!$A:$AB,U$1,0)*(VLOOKUP(U$6,Men!$B:$CV,$E53-1,0))))</f>
        <v/>
      </c>
      <c r="V53" s="253" t="str">
        <f>IF(VLOOKUP($A53,Times!$A:$AB,V$1,0)="","",(VLOOKUP($A53,Times!$A:$AB,V$1,0)*(VLOOKUP(V$6,Men!$B:$CV,$E53-1,0))))</f>
        <v/>
      </c>
      <c r="W53" s="253" t="str">
        <f>IF(VLOOKUP($A53,Times!$A:$AB,W$1,0)="","",(VLOOKUP($A53,Times!$A:$AB,W$1,0)*(VLOOKUP(W$6,Men!$B:$CV,$E53-1,0))))</f>
        <v/>
      </c>
      <c r="X53" s="253" t="str">
        <f>IF(VLOOKUP($A53,Times!$A:$AB,X$1,0)="","",(VLOOKUP($A53,Times!$A:$AB,X$1,0)*(VLOOKUP(X$6,Men!$B:$CV,$E53-1,0))))</f>
        <v/>
      </c>
      <c r="Y53" s="253" t="str">
        <f>IF(VLOOKUP($A53,Times!$A:$AB,Y$1,0)="","",(VLOOKUP($A53,Times!$A:$AB,Y$1,0)*(VLOOKUP(Y$6,Men!$B:$CV,$E53-1,0))))</f>
        <v/>
      </c>
      <c r="Z53" s="254">
        <f ca="1">IF(VLOOKUP($A53,Times!$A:$AB,Z$1,0)="","",(VLOOKUP($A53,Times!$A:$AB,Z$1,0)*(VLOOKUP(Z$6,Men!$B:$CV,$E53-1,0))))</f>
        <v>0.1545175</v>
      </c>
      <c r="AA53" s="97">
        <f ca="1">SUM(Champ!AA53)</f>
        <v>287</v>
      </c>
      <c r="AB53" s="2">
        <f t="shared" ca="1" si="8"/>
        <v>3</v>
      </c>
      <c r="AC53" s="66" t="str">
        <f t="shared" ca="1" si="9"/>
        <v/>
      </c>
      <c r="AD53" s="3">
        <f ca="1">SUM(Champ!AD53)</f>
        <v>11</v>
      </c>
    </row>
    <row r="54" spans="1:30" ht="15" x14ac:dyDescent="0.2">
      <c r="A54" s="173" t="str">
        <f t="shared" si="6"/>
        <v>IanPuddlefoot</v>
      </c>
      <c r="B54" s="126" t="s">
        <v>17</v>
      </c>
      <c r="C54" s="43" t="s">
        <v>135</v>
      </c>
      <c r="D54" s="74">
        <f>VLOOKUP(A54,'DB1'!$A:$D,4,0)</f>
        <v>20617</v>
      </c>
      <c r="E54" s="75">
        <f t="shared" ca="1" si="7"/>
        <v>56</v>
      </c>
      <c r="F54" s="25" t="str">
        <f>IF(VLOOKUP($A54,Times!$A:$AB,F$1,0)="","",(VLOOKUP($A54,Times!$A:$AB,F$1,0)*(VLOOKUP(F$6,Men!$B:$CV,$E54-1,0))))</f>
        <v/>
      </c>
      <c r="G54" s="25" t="str">
        <f>IF(VLOOKUP($A54,Times!$A:$AB,G$1,0)="","",(VLOOKUP($A54,Times!$A:$AB,G$1,0)*(VLOOKUP(G$6,Men!$B:$CV,$E54-1,0))))</f>
        <v/>
      </c>
      <c r="H54" s="25" t="str">
        <f>IF(VLOOKUP($A54,Times!$A:$AB,H$1,0)="","",(VLOOKUP($A54,Times!$A:$AB,H$1,0)*(VLOOKUP(H$6,Men!$B:$CV,$E54-1,0))))</f>
        <v/>
      </c>
      <c r="I54" s="25" t="str">
        <f>IF(VLOOKUP($A54,Times!$A:$AB,I$1,0)="","",(VLOOKUP($A54,Times!$A:$AB,I$1,0)*(VLOOKUP(I$6,Men!$B:$CV,$E54-1,0))))</f>
        <v/>
      </c>
      <c r="J54" s="25" t="str">
        <f>IF(VLOOKUP($A54,Times!$A:$AB,J$1,0)="","",(VLOOKUP($A54,Times!$A:$AB,J$1,0)*(VLOOKUP(J$6,Men!$B:$CV,$E54-1,0))))</f>
        <v/>
      </c>
      <c r="K54" s="25" t="str">
        <f>IF(VLOOKUP($A54,Times!$A:$AB,K$1,0)="","",(VLOOKUP($A54,Times!$A:$AB,K$1,0)*(VLOOKUP(K$6,Men!$B:$CV,$E54-1,0))))</f>
        <v/>
      </c>
      <c r="L54" s="25" t="str">
        <f>IF(VLOOKUP($A54,Times!$A:$AB,L$1,0)="","",(VLOOKUP($A54,Times!$A:$AB,L$1,0)*(VLOOKUP(L$6,Men!$B:$CV,$E54-1,0))))</f>
        <v/>
      </c>
      <c r="M54" s="153" t="str">
        <f>IF(VLOOKUP($A54,Times!$A:$AB,M$1,0)="","",(VLOOKUP($A54,Times!$A:$AB,M$1,0)*(VLOOKUP(M$6,Men!$B:$CV,$E54-1,0))))</f>
        <v/>
      </c>
      <c r="N54" s="152" t="str">
        <f>IF(VLOOKUP($A54,Times!$A:$AB,N$1,0)="","",(VLOOKUP($A54,Times!$A:$AB,N$1,0)*(VLOOKUP(N$6,Men!$B:$CV,$E54-1,0))))</f>
        <v/>
      </c>
      <c r="O54" s="35" t="str">
        <f>IF(VLOOKUP($A54,Times!$A:$AB,O$1,0)="","",(VLOOKUP($A54,Times!$A:$AB,O$1,0)*(VLOOKUP(O$6,Men!$B:$CV,$E54-1,0))))</f>
        <v/>
      </c>
      <c r="P54" s="35" t="str">
        <f>IF(VLOOKUP($A54,Times!$A:$AB,P$1,0)="","",(VLOOKUP($A54,Times!$A:$AB,P$1,0)*(VLOOKUP(P$6,Men!$B:$CV,$E54-1,0))))</f>
        <v/>
      </c>
      <c r="Q54" s="35" t="str">
        <f>IF(VLOOKUP($A54,Times!$A:$AB,Q$1,0)="","",(VLOOKUP($A54,Times!$A:$AB,Q$1,0)*(VLOOKUP(Q$6,Men!$B:$CV,$E54-1,0))))</f>
        <v/>
      </c>
      <c r="R54" s="35" t="str">
        <f>IF(VLOOKUP($A54,Times!$A:$AB,R$1,0)="","",(VLOOKUP($A54,Times!$A:$AB,R$1,0)*(VLOOKUP(R$6,Men!$B:$CV,$E54-1,0))))</f>
        <v/>
      </c>
      <c r="S54" s="35" t="str">
        <f>IF(VLOOKUP($A54,Times!$A:$AB,S$1,0)="","",(VLOOKUP($A54,Times!$A:$AB,S$1,0)*(VLOOKUP(S$6,Men!$B:$CV,$E54-1,0))))</f>
        <v/>
      </c>
      <c r="T54" s="36" t="str">
        <f>IF(VLOOKUP($A54,Times!$A:$AB,T$1,0)="","",(VLOOKUP($A54,Times!$A:$AB,T$1,0)*(VLOOKUP(T$6,Men!$B:$CV,$E54-1,0))))</f>
        <v/>
      </c>
      <c r="U54" s="252" t="str">
        <f>IF(VLOOKUP($A54,Times!$A:$AB,U$1,0)="","",(VLOOKUP($A54,Times!$A:$AB,U$1,0)*(VLOOKUP(U$6,Men!$B:$CV,$E54-1,0))))</f>
        <v/>
      </c>
      <c r="V54" s="253" t="str">
        <f>IF(VLOOKUP($A54,Times!$A:$AB,V$1,0)="","",(VLOOKUP($A54,Times!$A:$AB,V$1,0)*(VLOOKUP(V$6,Men!$B:$CV,$E54-1,0))))</f>
        <v/>
      </c>
      <c r="W54" s="253" t="str">
        <f>IF(VLOOKUP($A54,Times!$A:$AB,W$1,0)="","",(VLOOKUP($A54,Times!$A:$AB,W$1,0)*(VLOOKUP(W$6,Men!$B:$CV,$E54-1,0))))</f>
        <v/>
      </c>
      <c r="X54" s="253" t="str">
        <f>IF(VLOOKUP($A54,Times!$A:$AB,X$1,0)="","",(VLOOKUP($A54,Times!$A:$AB,X$1,0)*(VLOOKUP(X$6,Men!$B:$CV,$E54-1,0))))</f>
        <v/>
      </c>
      <c r="Y54" s="253" t="str">
        <f>IF(VLOOKUP($A54,Times!$A:$AB,Y$1,0)="","",(VLOOKUP($A54,Times!$A:$AB,Y$1,0)*(VLOOKUP(Y$6,Men!$B:$CV,$E54-1,0))))</f>
        <v/>
      </c>
      <c r="Z54" s="254" t="str">
        <f>IF(VLOOKUP($A54,Times!$A:$AB,Z$1,0)="","",(VLOOKUP($A54,Times!$A:$AB,Z$1,0)*(VLOOKUP(Z$6,Men!$B:$CV,$E54-1,0))))</f>
        <v/>
      </c>
      <c r="AA54" s="97">
        <f>SUM(Champ!AA54)</f>
        <v>0</v>
      </c>
      <c r="AB54" s="2">
        <f t="shared" si="8"/>
        <v>0</v>
      </c>
      <c r="AC54" s="66" t="str">
        <f t="shared" si="9"/>
        <v/>
      </c>
      <c r="AD54" s="3">
        <f ca="1">SUM(Champ!AD54)</f>
        <v>16</v>
      </c>
    </row>
    <row r="55" spans="1:30" ht="15" x14ac:dyDescent="0.2">
      <c r="A55" s="173" t="str">
        <f t="shared" si="6"/>
        <v>JohnSteele</v>
      </c>
      <c r="B55" s="126" t="s">
        <v>111</v>
      </c>
      <c r="C55" s="43" t="s">
        <v>112</v>
      </c>
      <c r="D55" s="74">
        <f>VLOOKUP(A55,'DB1'!$A:$D,4,0)</f>
        <v>20339</v>
      </c>
      <c r="E55" s="75">
        <f t="shared" ca="1" si="7"/>
        <v>57</v>
      </c>
      <c r="F55" s="25" t="str">
        <f>IF(VLOOKUP($A55,Times!$A:$AB,F$1,0)="","",(VLOOKUP($A55,Times!$A:$AB,F$1,0)*(VLOOKUP(F$6,Men!$B:$CV,$E55-1,0))))</f>
        <v/>
      </c>
      <c r="G55" s="25" t="str">
        <f>IF(VLOOKUP($A55,Times!$A:$AB,G$1,0)="","",(VLOOKUP($A55,Times!$A:$AB,G$1,0)*(VLOOKUP(G$6,Men!$B:$CV,$E55-1,0))))</f>
        <v/>
      </c>
      <c r="H55" s="25" t="str">
        <f>IF(VLOOKUP($A55,Times!$A:$AB,H$1,0)="","",(VLOOKUP($A55,Times!$A:$AB,H$1,0)*(VLOOKUP(H$6,Men!$B:$CV,$E55-1,0))))</f>
        <v/>
      </c>
      <c r="I55" s="25" t="str">
        <f>IF(VLOOKUP($A55,Times!$A:$AB,I$1,0)="","",(VLOOKUP($A55,Times!$A:$AB,I$1,0)*(VLOOKUP(I$6,Men!$B:$CV,$E55-1,0))))</f>
        <v/>
      </c>
      <c r="J55" s="25" t="str">
        <f>IF(VLOOKUP($A55,Times!$A:$AB,J$1,0)="","",(VLOOKUP($A55,Times!$A:$AB,J$1,0)*(VLOOKUP(J$6,Men!$B:$CV,$E55-1,0))))</f>
        <v/>
      </c>
      <c r="K55" s="25" t="str">
        <f>IF(VLOOKUP($A55,Times!$A:$AB,K$1,0)="","",(VLOOKUP($A55,Times!$A:$AB,K$1,0)*(VLOOKUP(K$6,Men!$B:$CV,$E55-1,0))))</f>
        <v/>
      </c>
      <c r="L55" s="25" t="str">
        <f>IF(VLOOKUP($A55,Times!$A:$AB,L$1,0)="","",(VLOOKUP($A55,Times!$A:$AB,L$1,0)*(VLOOKUP(L$6,Men!$B:$CV,$E55-1,0))))</f>
        <v/>
      </c>
      <c r="M55" s="153" t="str">
        <f>IF(VLOOKUP($A55,Times!$A:$AB,M$1,0)="","",(VLOOKUP($A55,Times!$A:$AB,M$1,0)*(VLOOKUP(M$6,Men!$B:$CV,$E55-1,0))))</f>
        <v/>
      </c>
      <c r="N55" s="152" t="str">
        <f>IF(VLOOKUP($A55,Times!$A:$AB,N$1,0)="","",(VLOOKUP($A55,Times!$A:$AB,N$1,0)*(VLOOKUP(N$6,Men!$B:$CV,$E55-1,0))))</f>
        <v/>
      </c>
      <c r="O55" s="35" t="str">
        <f>IF(VLOOKUP($A55,Times!$A:$AB,O$1,0)="","",(VLOOKUP($A55,Times!$A:$AB,O$1,0)*(VLOOKUP(O$6,Men!$B:$CV,$E55-1,0))))</f>
        <v/>
      </c>
      <c r="P55" s="35" t="str">
        <f>IF(VLOOKUP($A55,Times!$A:$AB,P$1,0)="","",(VLOOKUP($A55,Times!$A:$AB,P$1,0)*(VLOOKUP(P$6,Men!$B:$CV,$E55-1,0))))</f>
        <v/>
      </c>
      <c r="Q55" s="35" t="str">
        <f>IF(VLOOKUP($A55,Times!$A:$AB,Q$1,0)="","",(VLOOKUP($A55,Times!$A:$AB,Q$1,0)*(VLOOKUP(Q$6,Men!$B:$CV,$E55-1,0))))</f>
        <v/>
      </c>
      <c r="R55" s="35" t="str">
        <f>IF(VLOOKUP($A55,Times!$A:$AB,R$1,0)="","",(VLOOKUP($A55,Times!$A:$AB,R$1,0)*(VLOOKUP(R$6,Men!$B:$CV,$E55-1,0))))</f>
        <v/>
      </c>
      <c r="S55" s="35" t="str">
        <f>IF(VLOOKUP($A55,Times!$A:$AB,S$1,0)="","",(VLOOKUP($A55,Times!$A:$AB,S$1,0)*(VLOOKUP(S$6,Men!$B:$CV,$E55-1,0))))</f>
        <v/>
      </c>
      <c r="T55" s="36" t="str">
        <f>IF(VLOOKUP($A55,Times!$A:$AB,T$1,0)="","",(VLOOKUP($A55,Times!$A:$AB,T$1,0)*(VLOOKUP(T$6,Men!$B:$CV,$E55-1,0))))</f>
        <v/>
      </c>
      <c r="U55" s="252" t="str">
        <f>IF(VLOOKUP($A55,Times!$A:$AB,U$1,0)="","",(VLOOKUP($A55,Times!$A:$AB,U$1,0)*(VLOOKUP(U$6,Men!$B:$CV,$E55-1,0))))</f>
        <v/>
      </c>
      <c r="V55" s="253" t="str">
        <f>IF(VLOOKUP($A55,Times!$A:$AB,V$1,0)="","",(VLOOKUP($A55,Times!$A:$AB,V$1,0)*(VLOOKUP(V$6,Men!$B:$CV,$E55-1,0))))</f>
        <v/>
      </c>
      <c r="W55" s="253" t="str">
        <f>IF(VLOOKUP($A55,Times!$A:$AB,W$1,0)="","",(VLOOKUP($A55,Times!$A:$AB,W$1,0)*(VLOOKUP(W$6,Men!$B:$CV,$E55-1,0))))</f>
        <v/>
      </c>
      <c r="X55" s="253" t="str">
        <f>IF(VLOOKUP($A55,Times!$A:$AB,X$1,0)="","",(VLOOKUP($A55,Times!$A:$AB,X$1,0)*(VLOOKUP(X$6,Men!$B:$CV,$E55-1,0))))</f>
        <v/>
      </c>
      <c r="Y55" s="253" t="str">
        <f>IF(VLOOKUP($A55,Times!$A:$AB,Y$1,0)="","",(VLOOKUP($A55,Times!$A:$AB,Y$1,0)*(VLOOKUP(Y$6,Men!$B:$CV,$E55-1,0))))</f>
        <v/>
      </c>
      <c r="Z55" s="254" t="str">
        <f>IF(VLOOKUP($A55,Times!$A:$AB,Z$1,0)="","",(VLOOKUP($A55,Times!$A:$AB,Z$1,0)*(VLOOKUP(Z$6,Men!$B:$CV,$E55-1,0))))</f>
        <v/>
      </c>
      <c r="AA55" s="97">
        <f>SUM(Champ!AA55)</f>
        <v>0</v>
      </c>
      <c r="AB55" s="2">
        <f t="shared" si="8"/>
        <v>0</v>
      </c>
      <c r="AC55" s="66" t="str">
        <f t="shared" si="9"/>
        <v/>
      </c>
      <c r="AD55" s="3">
        <f ca="1">SUM(Champ!AD55)</f>
        <v>16</v>
      </c>
    </row>
    <row r="56" spans="1:30" ht="15" x14ac:dyDescent="0.2">
      <c r="A56" s="173" t="str">
        <f t="shared" si="6"/>
        <v>JosephWalker</v>
      </c>
      <c r="B56" s="126" t="s">
        <v>316</v>
      </c>
      <c r="C56" s="43" t="s">
        <v>72</v>
      </c>
      <c r="D56" s="74">
        <f>VLOOKUP(A56,'DB1'!$A:$D,4,0)</f>
        <v>18011</v>
      </c>
      <c r="E56" s="75">
        <f t="shared" ca="1" si="7"/>
        <v>63</v>
      </c>
      <c r="F56" s="25" t="str">
        <f>IF(VLOOKUP($A56,Times!$A:$AB,F$1,0)="","",(VLOOKUP($A56,Times!$A:$AB,F$1,0)*(VLOOKUP(F$6,Men!$B:$CV,$E56-1,0))))</f>
        <v/>
      </c>
      <c r="G56" s="25" t="str">
        <f>IF(VLOOKUP($A56,Times!$A:$AB,G$1,0)="","",(VLOOKUP($A56,Times!$A:$AB,G$1,0)*(VLOOKUP(G$6,Men!$B:$CV,$E56-1,0))))</f>
        <v/>
      </c>
      <c r="H56" s="25" t="str">
        <f>IF(VLOOKUP($A56,Times!$A:$AB,H$1,0)="","",(VLOOKUP($A56,Times!$A:$AB,H$1,0)*(VLOOKUP(H$6,Men!$B:$CV,$E56-1,0))))</f>
        <v/>
      </c>
      <c r="I56" s="25" t="str">
        <f>IF(VLOOKUP($A56,Times!$A:$AB,I$1,0)="","",(VLOOKUP($A56,Times!$A:$AB,I$1,0)*(VLOOKUP(I$6,Men!$B:$CV,$E56-1,0))))</f>
        <v/>
      </c>
      <c r="J56" s="25" t="str">
        <f>IF(VLOOKUP($A56,Times!$A:$AB,J$1,0)="","",(VLOOKUP($A56,Times!$A:$AB,J$1,0)*(VLOOKUP(J$6,Men!$B:$CV,$E56-1,0))))</f>
        <v/>
      </c>
      <c r="K56" s="25" t="str">
        <f>IF(VLOOKUP($A56,Times!$A:$AB,K$1,0)="","",(VLOOKUP($A56,Times!$A:$AB,K$1,0)*(VLOOKUP(K$6,Men!$B:$CV,$E56-1,0))))</f>
        <v/>
      </c>
      <c r="L56" s="25" t="str">
        <f>IF(VLOOKUP($A56,Times!$A:$AB,L$1,0)="","",(VLOOKUP($A56,Times!$A:$AB,L$1,0)*(VLOOKUP(L$6,Men!$B:$CV,$E56-1,0))))</f>
        <v/>
      </c>
      <c r="M56" s="153" t="str">
        <f>IF(VLOOKUP($A56,Times!$A:$AB,M$1,0)="","",(VLOOKUP($A56,Times!$A:$AB,M$1,0)*(VLOOKUP(M$6,Men!$B:$CV,$E56-1,0))))</f>
        <v/>
      </c>
      <c r="N56" s="152" t="str">
        <f>IF(VLOOKUP($A56,Times!$A:$AB,N$1,0)="","",(VLOOKUP($A56,Times!$A:$AB,N$1,0)*(VLOOKUP(N$6,Men!$B:$CV,$E56-1,0))))</f>
        <v/>
      </c>
      <c r="O56" s="35" t="str">
        <f>IF(VLOOKUP($A56,Times!$A:$AB,O$1,0)="","",(VLOOKUP($A56,Times!$A:$AB,O$1,0)*(VLOOKUP(O$6,Men!$B:$CV,$E56-1,0))))</f>
        <v/>
      </c>
      <c r="P56" s="35" t="str">
        <f>IF(VLOOKUP($A56,Times!$A:$AB,P$1,0)="","",(VLOOKUP($A56,Times!$A:$AB,P$1,0)*(VLOOKUP(P$6,Men!$B:$CV,$E56-1,0))))</f>
        <v/>
      </c>
      <c r="Q56" s="35" t="str">
        <f>IF(VLOOKUP($A56,Times!$A:$AB,Q$1,0)="","",(VLOOKUP($A56,Times!$A:$AB,Q$1,0)*(VLOOKUP(Q$6,Men!$B:$CV,$E56-1,0))))</f>
        <v/>
      </c>
      <c r="R56" s="35" t="str">
        <f>IF(VLOOKUP($A56,Times!$A:$AB,R$1,0)="","",(VLOOKUP($A56,Times!$A:$AB,R$1,0)*(VLOOKUP(R$6,Men!$B:$CV,$E56-1,0))))</f>
        <v/>
      </c>
      <c r="S56" s="35" t="str">
        <f>IF(VLOOKUP($A56,Times!$A:$AB,S$1,0)="","",(VLOOKUP($A56,Times!$A:$AB,S$1,0)*(VLOOKUP(S$6,Men!$B:$CV,$E56-1,0))))</f>
        <v/>
      </c>
      <c r="T56" s="36" t="str">
        <f>IF(VLOOKUP($A56,Times!$A:$AB,T$1,0)="","",(VLOOKUP($A56,Times!$A:$AB,T$1,0)*(VLOOKUP(T$6,Men!$B:$CV,$E56-1,0))))</f>
        <v/>
      </c>
      <c r="U56" s="252" t="str">
        <f>IF(VLOOKUP($A56,Times!$A:$AB,U$1,0)="","",(VLOOKUP($A56,Times!$A:$AB,U$1,0)*(VLOOKUP(U$6,Men!$B:$CV,$E56-1,0))))</f>
        <v/>
      </c>
      <c r="V56" s="253" t="str">
        <f>IF(VLOOKUP($A56,Times!$A:$AB,V$1,0)="","",(VLOOKUP($A56,Times!$A:$AB,V$1,0)*(VLOOKUP(V$6,Men!$B:$CV,$E56-1,0))))</f>
        <v/>
      </c>
      <c r="W56" s="253" t="str">
        <f>IF(VLOOKUP($A56,Times!$A:$AB,W$1,0)="","",(VLOOKUP($A56,Times!$A:$AB,W$1,0)*(VLOOKUP(W$6,Men!$B:$CV,$E56-1,0))))</f>
        <v/>
      </c>
      <c r="X56" s="253" t="str">
        <f>IF(VLOOKUP($A56,Times!$A:$AB,X$1,0)="","",(VLOOKUP($A56,Times!$A:$AB,X$1,0)*(VLOOKUP(X$6,Men!$B:$CV,$E56-1,0))))</f>
        <v/>
      </c>
      <c r="Y56" s="253" t="str">
        <f>IF(VLOOKUP($A56,Times!$A:$AB,Y$1,0)="","",(VLOOKUP($A56,Times!$A:$AB,Y$1,0)*(VLOOKUP(Y$6,Men!$B:$CV,$E56-1,0))))</f>
        <v/>
      </c>
      <c r="Z56" s="254" t="str">
        <f>IF(VLOOKUP($A56,Times!$A:$AB,Z$1,0)="","",(VLOOKUP($A56,Times!$A:$AB,Z$1,0)*(VLOOKUP(Z$6,Men!$B:$CV,$E56-1,0))))</f>
        <v/>
      </c>
      <c r="AA56" s="97">
        <f>SUM(Champ!AA56)</f>
        <v>0</v>
      </c>
      <c r="AB56" s="2">
        <f t="shared" si="8"/>
        <v>0</v>
      </c>
      <c r="AC56" s="66" t="str">
        <f t="shared" si="9"/>
        <v/>
      </c>
      <c r="AD56" s="3">
        <f ca="1">SUM(Champ!AD56)</f>
        <v>16</v>
      </c>
    </row>
    <row r="57" spans="1:30" ht="15" x14ac:dyDescent="0.2">
      <c r="A57" s="173" t="str">
        <f t="shared" si="6"/>
        <v>ChristopherWear</v>
      </c>
      <c r="B57" s="126" t="s">
        <v>109</v>
      </c>
      <c r="C57" s="43" t="s">
        <v>110</v>
      </c>
      <c r="D57" s="74">
        <f>VLOOKUP(A57,'DB1'!$A:$D,4,0)</f>
        <v>26414</v>
      </c>
      <c r="E57" s="75">
        <f t="shared" ca="1" si="7"/>
        <v>40</v>
      </c>
      <c r="F57" s="25" t="str">
        <f>IF(VLOOKUP($A57,Times!$A:$AB,F$1,0)="","",(VLOOKUP($A57,Times!$A:$AB,F$1,0)*(VLOOKUP(F$6,Men!$B:$CV,$E57-1,0))))</f>
        <v/>
      </c>
      <c r="G57" s="25" t="str">
        <f>IF(VLOOKUP($A57,Times!$A:$AB,G$1,0)="","",(VLOOKUP($A57,Times!$A:$AB,G$1,0)*(VLOOKUP(G$6,Men!$B:$CV,$E57-1,0))))</f>
        <v/>
      </c>
      <c r="H57" s="25" t="str">
        <f>IF(VLOOKUP($A57,Times!$A:$AB,H$1,0)="","",(VLOOKUP($A57,Times!$A:$AB,H$1,0)*(VLOOKUP(H$6,Men!$B:$CV,$E57-1,0))))</f>
        <v/>
      </c>
      <c r="I57" s="25" t="str">
        <f>IF(VLOOKUP($A57,Times!$A:$AB,I$1,0)="","",(VLOOKUP($A57,Times!$A:$AB,I$1,0)*(VLOOKUP(I$6,Men!$B:$CV,$E57-1,0))))</f>
        <v/>
      </c>
      <c r="J57" s="25">
        <f ca="1">IF(VLOOKUP($A57,Times!$A:$AB,J$1,0)="","",(VLOOKUP($A57,Times!$A:$AB,J$1,0)*(VLOOKUP(J$6,Men!$B:$CV,$E57-1,0))))</f>
        <v>1.3388916666666667E-2</v>
      </c>
      <c r="K57" s="25" t="str">
        <f>IF(VLOOKUP($A57,Times!$A:$AB,K$1,0)="","",(VLOOKUP($A57,Times!$A:$AB,K$1,0)*(VLOOKUP(K$6,Men!$B:$CV,$E57-1,0))))</f>
        <v/>
      </c>
      <c r="L57" s="25">
        <f ca="1">IF(VLOOKUP($A57,Times!$A:$AB,L$1,0)="","",(VLOOKUP($A57,Times!$A:$AB,L$1,0)*(VLOOKUP(L$6,Men!$B:$CV,$E57-1,0))))</f>
        <v>2.899838078703704E-2</v>
      </c>
      <c r="M57" s="153">
        <f ca="1">IF(VLOOKUP($A57,Times!$A:$AB,M$1,0)="","",(VLOOKUP($A57,Times!$A:$AB,M$1,0)*(VLOOKUP(M$6,Men!$B:$CV,$E57-1,0))))</f>
        <v>2.7445091435185188E-2</v>
      </c>
      <c r="N57" s="152" t="str">
        <f>IF(VLOOKUP($A57,Times!$A:$AB,N$1,0)="","",(VLOOKUP($A57,Times!$A:$AB,N$1,0)*(VLOOKUP(N$6,Men!$B:$CV,$E57-1,0))))</f>
        <v/>
      </c>
      <c r="O57" s="35" t="str">
        <f>IF(VLOOKUP($A57,Times!$A:$AB,O$1,0)="","",(VLOOKUP($A57,Times!$A:$AB,O$1,0)*(VLOOKUP(O$6,Men!$B:$CV,$E57-1,0))))</f>
        <v/>
      </c>
      <c r="P57" s="35" t="str">
        <f>IF(VLOOKUP($A57,Times!$A:$AB,P$1,0)="","",(VLOOKUP($A57,Times!$A:$AB,P$1,0)*(VLOOKUP(P$6,Men!$B:$CV,$E57-1,0))))</f>
        <v/>
      </c>
      <c r="Q57" s="35" t="str">
        <f>IF(VLOOKUP($A57,Times!$A:$AB,Q$1,0)="","",(VLOOKUP($A57,Times!$A:$AB,Q$1,0)*(VLOOKUP(Q$6,Men!$B:$CV,$E57-1,0))))</f>
        <v/>
      </c>
      <c r="R57" s="35">
        <f ca="1">IF(VLOOKUP($A57,Times!$A:$AB,R$1,0)="","",(VLOOKUP($A57,Times!$A:$AB,R$1,0)*(VLOOKUP(R$6,Men!$B:$CV,$E57-1,0))))</f>
        <v>4.9300333333333335E-2</v>
      </c>
      <c r="S57" s="35">
        <f ca="1">IF(VLOOKUP($A57,Times!$A:$AB,S$1,0)="","",(VLOOKUP($A57,Times!$A:$AB,S$1,0)*(VLOOKUP(S$6,Men!$B:$CV,$E57-1,0))))</f>
        <v>4.7842527777777782E-2</v>
      </c>
      <c r="T57" s="36">
        <f ca="1">IF(VLOOKUP($A57,Times!$A:$AB,T$1,0)="","",(VLOOKUP($A57,Times!$A:$AB,T$1,0)*(VLOOKUP(T$6,Men!$B:$CV,$E57-1,0))))</f>
        <v>4.543493981481482E-2</v>
      </c>
      <c r="U57" s="252" t="str">
        <f>IF(VLOOKUP($A57,Times!$A:$AB,U$1,0)="","",(VLOOKUP($A57,Times!$A:$AB,U$1,0)*(VLOOKUP(U$6,Men!$B:$CV,$E57-1,0))))</f>
        <v/>
      </c>
      <c r="V57" s="253" t="str">
        <f>IF(VLOOKUP($A57,Times!$A:$AB,V$1,0)="","",(VLOOKUP($A57,Times!$A:$AB,V$1,0)*(VLOOKUP(V$6,Men!$B:$CV,$E57-1,0))))</f>
        <v/>
      </c>
      <c r="W57" s="253" t="str">
        <f>IF(VLOOKUP($A57,Times!$A:$AB,W$1,0)="","",(VLOOKUP($A57,Times!$A:$AB,W$1,0)*(VLOOKUP(W$6,Men!$B:$CV,$E57-1,0))))</f>
        <v/>
      </c>
      <c r="X57" s="253" t="str">
        <f>IF(VLOOKUP($A57,Times!$A:$AB,X$1,0)="","",(VLOOKUP($A57,Times!$A:$AB,X$1,0)*(VLOOKUP(X$6,Men!$B:$CV,$E57-1,0))))</f>
        <v/>
      </c>
      <c r="Y57" s="253">
        <f ca="1">IF(VLOOKUP($A57,Times!$A:$AB,Y$1,0)="","",(VLOOKUP($A57,Times!$A:$AB,Y$1,0)*(VLOOKUP(Y$6,Men!$B:$CV,$E57-1,0))))</f>
        <v>6.1193625000000001E-2</v>
      </c>
      <c r="Z57" s="254" t="str">
        <f>IF(VLOOKUP($A57,Times!$A:$AB,Z$1,0)="","",(VLOOKUP($A57,Times!$A:$AB,Z$1,0)*(VLOOKUP(Z$6,Men!$B:$CV,$E57-1,0))))</f>
        <v/>
      </c>
      <c r="AA57" s="97">
        <f ca="1">SUM(Champ!AA57)</f>
        <v>584</v>
      </c>
      <c r="AB57" s="2">
        <f t="shared" ca="1" si="8"/>
        <v>7</v>
      </c>
      <c r="AC57" s="66" t="str">
        <f t="shared" ca="1" si="9"/>
        <v>Yes</v>
      </c>
      <c r="AD57" s="3">
        <f ca="1">SUM(Champ!AD57)</f>
        <v>7</v>
      </c>
    </row>
    <row r="58" spans="1:30" ht="15" x14ac:dyDescent="0.2">
      <c r="A58" s="173" t="str">
        <f t="shared" si="6"/>
        <v>JamesWelsh</v>
      </c>
      <c r="B58" s="126" t="s">
        <v>317</v>
      </c>
      <c r="C58" s="43" t="s">
        <v>24</v>
      </c>
      <c r="D58" s="74">
        <f>VLOOKUP(A58,'DB1'!$A:$D,4,0)</f>
        <v>22679</v>
      </c>
      <c r="E58" s="75">
        <f t="shared" ca="1" si="7"/>
        <v>50</v>
      </c>
      <c r="F58" s="25" t="str">
        <f>IF(VLOOKUP($A58,Times!$A:$AB,F$1,0)="","",(VLOOKUP($A58,Times!$A:$AB,F$1,0)*(VLOOKUP(F$6,Men!$B:$CV,$E58-1,0))))</f>
        <v/>
      </c>
      <c r="G58" s="25" t="str">
        <f>IF(VLOOKUP($A58,Times!$A:$AB,G$1,0)="","",(VLOOKUP($A58,Times!$A:$AB,G$1,0)*(VLOOKUP(G$6,Men!$B:$CV,$E58-1,0))))</f>
        <v/>
      </c>
      <c r="H58" s="25" t="str">
        <f>IF(VLOOKUP($A58,Times!$A:$AB,H$1,0)="","",(VLOOKUP($A58,Times!$A:$AB,H$1,0)*(VLOOKUP(H$6,Men!$B:$CV,$E58-1,0))))</f>
        <v/>
      </c>
      <c r="I58" s="25" t="str">
        <f>IF(VLOOKUP($A58,Times!$A:$AB,I$1,0)="","",(VLOOKUP($A58,Times!$A:$AB,I$1,0)*(VLOOKUP(I$6,Men!$B:$CV,$E58-1,0))))</f>
        <v/>
      </c>
      <c r="J58" s="25" t="str">
        <f>IF(VLOOKUP($A58,Times!$A:$AB,J$1,0)="","",(VLOOKUP($A58,Times!$A:$AB,J$1,0)*(VLOOKUP(J$6,Men!$B:$CV,$E58-1,0))))</f>
        <v/>
      </c>
      <c r="K58" s="25" t="str">
        <f>IF(VLOOKUP($A58,Times!$A:$AB,K$1,0)="","",(VLOOKUP($A58,Times!$A:$AB,K$1,0)*(VLOOKUP(K$6,Men!$B:$CV,$E58-1,0))))</f>
        <v/>
      </c>
      <c r="L58" s="25" t="str">
        <f>IF(VLOOKUP($A58,Times!$A:$AB,L$1,0)="","",(VLOOKUP($A58,Times!$A:$AB,L$1,0)*(VLOOKUP(L$6,Men!$B:$CV,$E58-1,0))))</f>
        <v/>
      </c>
      <c r="M58" s="153" t="str">
        <f>IF(VLOOKUP($A58,Times!$A:$AB,M$1,0)="","",(VLOOKUP($A58,Times!$A:$AB,M$1,0)*(VLOOKUP(M$6,Men!$B:$CV,$E58-1,0))))</f>
        <v/>
      </c>
      <c r="N58" s="152" t="str">
        <f>IF(VLOOKUP($A58,Times!$A:$AB,N$1,0)="","",(VLOOKUP($A58,Times!$A:$AB,N$1,0)*(VLOOKUP(N$6,Men!$B:$CV,$E58-1,0))))</f>
        <v/>
      </c>
      <c r="O58" s="35" t="str">
        <f>IF(VLOOKUP($A58,Times!$A:$AB,O$1,0)="","",(VLOOKUP($A58,Times!$A:$AB,O$1,0)*(VLOOKUP(O$6,Men!$B:$CV,$E58-1,0))))</f>
        <v/>
      </c>
      <c r="P58" s="35" t="str">
        <f>IF(VLOOKUP($A58,Times!$A:$AB,P$1,0)="","",(VLOOKUP($A58,Times!$A:$AB,P$1,0)*(VLOOKUP(P$6,Men!$B:$CV,$E58-1,0))))</f>
        <v/>
      </c>
      <c r="Q58" s="35" t="str">
        <f>IF(VLOOKUP($A58,Times!$A:$AB,Q$1,0)="","",(VLOOKUP($A58,Times!$A:$AB,Q$1,0)*(VLOOKUP(Q$6,Men!$B:$CV,$E58-1,0))))</f>
        <v/>
      </c>
      <c r="R58" s="35" t="str">
        <f>IF(VLOOKUP($A58,Times!$A:$AB,R$1,0)="","",(VLOOKUP($A58,Times!$A:$AB,R$1,0)*(VLOOKUP(R$6,Men!$B:$CV,$E58-1,0))))</f>
        <v/>
      </c>
      <c r="S58" s="35" t="str">
        <f>IF(VLOOKUP($A58,Times!$A:$AB,S$1,0)="","",(VLOOKUP($A58,Times!$A:$AB,S$1,0)*(VLOOKUP(S$6,Men!$B:$CV,$E58-1,0))))</f>
        <v/>
      </c>
      <c r="T58" s="36" t="str">
        <f>IF(VLOOKUP($A58,Times!$A:$AB,T$1,0)="","",(VLOOKUP($A58,Times!$A:$AB,T$1,0)*(VLOOKUP(T$6,Men!$B:$CV,$E58-1,0))))</f>
        <v/>
      </c>
      <c r="U58" s="252" t="str">
        <f>IF(VLOOKUP($A58,Times!$A:$AB,U$1,0)="","",(VLOOKUP($A58,Times!$A:$AB,U$1,0)*(VLOOKUP(U$6,Men!$B:$CV,$E58-1,0))))</f>
        <v/>
      </c>
      <c r="V58" s="253" t="str">
        <f>IF(VLOOKUP($A58,Times!$A:$AB,V$1,0)="","",(VLOOKUP($A58,Times!$A:$AB,V$1,0)*(VLOOKUP(V$6,Men!$B:$CV,$E58-1,0))))</f>
        <v/>
      </c>
      <c r="W58" s="253" t="str">
        <f>IF(VLOOKUP($A58,Times!$A:$AB,W$1,0)="","",(VLOOKUP($A58,Times!$A:$AB,W$1,0)*(VLOOKUP(W$6,Men!$B:$CV,$E58-1,0))))</f>
        <v/>
      </c>
      <c r="X58" s="253" t="str">
        <f>IF(VLOOKUP($A58,Times!$A:$AB,X$1,0)="","",(VLOOKUP($A58,Times!$A:$AB,X$1,0)*(VLOOKUP(X$6,Men!$B:$CV,$E58-1,0))))</f>
        <v/>
      </c>
      <c r="Y58" s="253" t="str">
        <f>IF(VLOOKUP($A58,Times!$A:$AB,Y$1,0)="","",(VLOOKUP($A58,Times!$A:$AB,Y$1,0)*(VLOOKUP(Y$6,Men!$B:$CV,$E58-1,0))))</f>
        <v/>
      </c>
      <c r="Z58" s="254" t="str">
        <f>IF(VLOOKUP($A58,Times!$A:$AB,Z$1,0)="","",(VLOOKUP($A58,Times!$A:$AB,Z$1,0)*(VLOOKUP(Z$6,Men!$B:$CV,$E58-1,0))))</f>
        <v/>
      </c>
      <c r="AA58" s="97">
        <f>SUM(Champ!AA58)</f>
        <v>0</v>
      </c>
      <c r="AB58" s="2">
        <f t="shared" si="8"/>
        <v>0</v>
      </c>
      <c r="AC58" s="66" t="str">
        <f t="shared" si="9"/>
        <v/>
      </c>
      <c r="AD58" s="3">
        <f ca="1">SUM(Champ!AD58)</f>
        <v>16</v>
      </c>
    </row>
    <row r="59" spans="1:30" ht="15.75" thickBot="1" x14ac:dyDescent="0.25">
      <c r="A59" s="173" t="str">
        <f t="shared" si="6"/>
        <v>RobertWynne</v>
      </c>
      <c r="B59" s="172" t="s">
        <v>106</v>
      </c>
      <c r="C59" s="168" t="s">
        <v>137</v>
      </c>
      <c r="D59" s="133">
        <f>VLOOKUP(A59,'DB1'!$A:$D,4,0)</f>
        <v>22684</v>
      </c>
      <c r="E59" s="138">
        <f t="shared" ca="1" si="7"/>
        <v>50</v>
      </c>
      <c r="F59" s="177" t="str">
        <f>IF(VLOOKUP($A59,Times!$A:$AB,F$1,0)="","",(VLOOKUP($A59,Times!$A:$AB,F$1,0)*(VLOOKUP(F$6,Men!$B:$CV,$E59-1,0))))</f>
        <v/>
      </c>
      <c r="G59" s="177" t="str">
        <f>IF(VLOOKUP($A59,Times!$A:$AB,G$1,0)="","",(VLOOKUP($A59,Times!$A:$AB,G$1,0)*(VLOOKUP(G$6,Men!$B:$CV,$E59-1,0))))</f>
        <v/>
      </c>
      <c r="H59" s="177" t="str">
        <f>IF(VLOOKUP($A59,Times!$A:$AB,H$1,0)="","",(VLOOKUP($A59,Times!$A:$AB,H$1,0)*(VLOOKUP(H$6,Men!$B:$CV,$E59-1,0))))</f>
        <v/>
      </c>
      <c r="I59" s="177" t="str">
        <f>IF(VLOOKUP($A59,Times!$A:$AB,I$1,0)="","",(VLOOKUP($A59,Times!$A:$AB,I$1,0)*(VLOOKUP(I$6,Men!$B:$CV,$E59-1,0))))</f>
        <v/>
      </c>
      <c r="J59" s="177" t="str">
        <f>IF(VLOOKUP($A59,Times!$A:$AB,J$1,0)="","",(VLOOKUP($A59,Times!$A:$AB,J$1,0)*(VLOOKUP(J$6,Men!$B:$CV,$E59-1,0))))</f>
        <v/>
      </c>
      <c r="K59" s="177" t="str">
        <f>IF(VLOOKUP($A59,Times!$A:$AB,K$1,0)="","",(VLOOKUP($A59,Times!$A:$AB,K$1,0)*(VLOOKUP(K$6,Men!$B:$CV,$E59-1,0))))</f>
        <v/>
      </c>
      <c r="L59" s="177" t="str">
        <f>IF(VLOOKUP($A59,Times!$A:$AB,L$1,0)="","",(VLOOKUP($A59,Times!$A:$AB,L$1,0)*(VLOOKUP(L$6,Men!$B:$CV,$E59-1,0))))</f>
        <v/>
      </c>
      <c r="M59" s="178" t="str">
        <f>IF(VLOOKUP($A59,Times!$A:$AB,M$1,0)="","",(VLOOKUP($A59,Times!$A:$AB,M$1,0)*(VLOOKUP(M$6,Men!$B:$CV,$E59-1,0))))</f>
        <v/>
      </c>
      <c r="N59" s="251" t="str">
        <f>IF(VLOOKUP($A59,Times!$A:$AB,N$1,0)="","",(VLOOKUP($A59,Times!$A:$AB,N$1,0)*(VLOOKUP(N$6,Men!$B:$CV,$E59-1,0))))</f>
        <v/>
      </c>
      <c r="O59" s="37" t="str">
        <f>IF(VLOOKUP($A59,Times!$A:$AB,O$1,0)="","",(VLOOKUP($A59,Times!$A:$AB,O$1,0)*(VLOOKUP(O$6,Men!$B:$CV,$E59-1,0))))</f>
        <v/>
      </c>
      <c r="P59" s="37" t="str">
        <f>IF(VLOOKUP($A59,Times!$A:$AB,P$1,0)="","",(VLOOKUP($A59,Times!$A:$AB,P$1,0)*(VLOOKUP(P$6,Men!$B:$CV,$E59-1,0))))</f>
        <v/>
      </c>
      <c r="Q59" s="37" t="str">
        <f>IF(VLOOKUP($A59,Times!$A:$AB,Q$1,0)="","",(VLOOKUP($A59,Times!$A:$AB,Q$1,0)*(VLOOKUP(Q$6,Men!$B:$CV,$E59-1,0))))</f>
        <v/>
      </c>
      <c r="R59" s="37" t="str">
        <f>IF(VLOOKUP($A59,Times!$A:$AB,R$1,0)="","",(VLOOKUP($A59,Times!$A:$AB,R$1,0)*(VLOOKUP(R$6,Men!$B:$CV,$E59-1,0))))</f>
        <v/>
      </c>
      <c r="S59" s="37" t="str">
        <f>IF(VLOOKUP($A59,Times!$A:$AB,S$1,0)="","",(VLOOKUP($A59,Times!$A:$AB,S$1,0)*(VLOOKUP(S$6,Men!$B:$CV,$E59-1,0))))</f>
        <v/>
      </c>
      <c r="T59" s="38" t="str">
        <f>IF(VLOOKUP($A59,Times!$A:$AB,T$1,0)="","",(VLOOKUP($A59,Times!$A:$AB,T$1,0)*(VLOOKUP(T$6,Men!$B:$CV,$E59-1,0))))</f>
        <v/>
      </c>
      <c r="U59" s="255" t="str">
        <f>IF(VLOOKUP($A59,Times!$A:$AB,U$1,0)="","",(VLOOKUP($A59,Times!$A:$AB,U$1,0)*(VLOOKUP(U$6,Men!$B:$CV,$E59-1,0))))</f>
        <v/>
      </c>
      <c r="V59" s="256" t="str">
        <f>IF(VLOOKUP($A59,Times!$A:$AB,V$1,0)="","",(VLOOKUP($A59,Times!$A:$AB,V$1,0)*(VLOOKUP(V$6,Men!$B:$CV,$E59-1,0))))</f>
        <v/>
      </c>
      <c r="W59" s="256" t="str">
        <f>IF(VLOOKUP($A59,Times!$A:$AB,W$1,0)="","",(VLOOKUP($A59,Times!$A:$AB,W$1,0)*(VLOOKUP(W$6,Men!$B:$CV,$E59-1,0))))</f>
        <v/>
      </c>
      <c r="X59" s="256" t="str">
        <f>IF(VLOOKUP($A59,Times!$A:$AB,X$1,0)="","",(VLOOKUP($A59,Times!$A:$AB,X$1,0)*(VLOOKUP(X$6,Men!$B:$CV,$E59-1,0))))</f>
        <v/>
      </c>
      <c r="Y59" s="256" t="str">
        <f>IF(VLOOKUP($A59,Times!$A:$AB,Y$1,0)="","",(VLOOKUP($A59,Times!$A:$AB,Y$1,0)*(VLOOKUP(Y$6,Men!$B:$CV,$E59-1,0))))</f>
        <v/>
      </c>
      <c r="Z59" s="257" t="str">
        <f>IF(VLOOKUP($A59,Times!$A:$AB,Z$1,0)="","",(VLOOKUP($A59,Times!$A:$AB,Z$1,0)*(VLOOKUP(Z$6,Men!$B:$CV,$E59-1,0))))</f>
        <v/>
      </c>
      <c r="AA59" s="169">
        <f>SUM(Champ!AA59)</f>
        <v>0</v>
      </c>
      <c r="AB59" s="134">
        <f t="shared" si="8"/>
        <v>0</v>
      </c>
      <c r="AC59" s="135" t="str">
        <f t="shared" si="9"/>
        <v/>
      </c>
      <c r="AD59" s="136">
        <f ca="1">SUM(Champ!AD59)</f>
        <v>16</v>
      </c>
    </row>
    <row r="60" spans="1:30" x14ac:dyDescent="0.2">
      <c r="B60" s="17"/>
      <c r="C60" s="17"/>
    </row>
  </sheetData>
  <mergeCells count="14">
    <mergeCell ref="AE4:AG7"/>
    <mergeCell ref="B27:AD27"/>
    <mergeCell ref="B2:AD2"/>
    <mergeCell ref="B7:AD7"/>
    <mergeCell ref="F3:M3"/>
    <mergeCell ref="N3:T3"/>
    <mergeCell ref="U3:Z3"/>
    <mergeCell ref="AA3:AA5"/>
    <mergeCell ref="AB3:AB5"/>
    <mergeCell ref="AC3:AC5"/>
    <mergeCell ref="AD3:AD5"/>
    <mergeCell ref="B3:C3"/>
    <mergeCell ref="B4:C4"/>
    <mergeCell ref="B5:C5"/>
  </mergeCells>
  <conditionalFormatting sqref="AD8:AD26">
    <cfRule type="cellIs" dxfId="11" priority="4" operator="equal">
      <formula>1</formula>
    </cfRule>
    <cfRule type="cellIs" dxfId="10" priority="5" operator="equal">
      <formula>2</formula>
    </cfRule>
    <cfRule type="cellIs" dxfId="9" priority="6" operator="equal">
      <formula>3</formula>
    </cfRule>
  </conditionalFormatting>
  <conditionalFormatting sqref="AD28:AD59">
    <cfRule type="cellIs" dxfId="8" priority="1" operator="equal">
      <formula>1</formula>
    </cfRule>
    <cfRule type="cellIs" dxfId="7" priority="2" operator="equal">
      <formula>2</formula>
    </cfRule>
    <cfRule type="cellIs" dxfId="6" priority="3" operator="equal">
      <formula>3</formula>
    </cfRule>
  </conditionalFormatting>
  <hyperlinks>
    <hyperlink ref="S4" r:id="rId1"/>
    <hyperlink ref="T4" r:id="rId2"/>
    <hyperlink ref="Y4" r:id="rId3"/>
    <hyperlink ref="X4" r:id="rId4"/>
    <hyperlink ref="P4" r:id="rId5"/>
    <hyperlink ref="G4" r:id="rId6"/>
    <hyperlink ref="R4" r:id="rId7"/>
    <hyperlink ref="M4" r:id="rId8"/>
    <hyperlink ref="L4" r:id="rId9"/>
    <hyperlink ref="K4" r:id="rId10"/>
    <hyperlink ref="J4" r:id="rId11"/>
    <hyperlink ref="I4" r:id="rId12"/>
    <hyperlink ref="H4" r:id="rId13"/>
    <hyperlink ref="W4" r:id="rId14" display="Coniston"/>
    <hyperlink ref="V4" r:id="rId15"/>
    <hyperlink ref="U4" r:id="rId16"/>
    <hyperlink ref="O4" r:id="rId17" display="Grizedale Trail"/>
    <hyperlink ref="N4" r:id="rId18"/>
    <hyperlink ref="F4" r:id="rId19"/>
  </hyperlinks>
  <printOptions horizontalCentered="1" verticalCentered="1"/>
  <pageMargins left="0.55118110236220474" right="0.39370078740157483" top="0.59055118110236227" bottom="0.51181102362204722" header="0.23622047244094491" footer="0.51181102362204722"/>
  <pageSetup paperSize="9" scale="46" orientation="landscape" r:id="rId20"/>
  <headerFooter alignWithMargins="0">
    <oddHeader>&amp;L&amp;A&amp;C&amp;"Arial,Bold"&amp;18CUMBERLAND A.C.&amp;R&amp;D</oddHeader>
  </headerFooter>
  <drawing r:id="rId21"/>
  <legacy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showGridLines="0" showZeros="0" topLeftCell="C11" zoomScale="60" zoomScaleNormal="60" zoomScalePageLayoutView="50" workbookViewId="0">
      <selection activeCell="AJ38" sqref="AJ38"/>
    </sheetView>
  </sheetViews>
  <sheetFormatPr defaultRowHeight="12.75" outlineLevelRow="1" outlineLevelCol="1" x14ac:dyDescent="0.2"/>
  <cols>
    <col min="1" max="1" width="18.28515625" hidden="1" customWidth="1" outlineLevel="1"/>
    <col min="2" max="2" width="18.85546875" customWidth="1" collapsed="1"/>
    <col min="3" max="3" width="24.42578125" customWidth="1"/>
    <col min="4" max="4" width="14" hidden="1" customWidth="1" outlineLevel="1"/>
    <col min="5" max="5" width="7.28515625" bestFit="1" customWidth="1" collapsed="1"/>
    <col min="6" max="6" width="11.28515625" bestFit="1" customWidth="1"/>
    <col min="7" max="7" width="11.5703125" bestFit="1" customWidth="1"/>
    <col min="8" max="9" width="11.28515625" bestFit="1" customWidth="1"/>
    <col min="10" max="13" width="11.5703125" bestFit="1" customWidth="1"/>
    <col min="14" max="14" width="11" bestFit="1" customWidth="1"/>
    <col min="15" max="15" width="7.85546875" bestFit="1" customWidth="1"/>
    <col min="16" max="16" width="10.7109375" bestFit="1" customWidth="1"/>
    <col min="17" max="17" width="7.85546875" bestFit="1" customWidth="1"/>
    <col min="18" max="18" width="11" bestFit="1" customWidth="1"/>
    <col min="19" max="19" width="10.7109375" bestFit="1" customWidth="1"/>
    <col min="20" max="21" width="11" bestFit="1" customWidth="1"/>
    <col min="22" max="22" width="7.85546875" bestFit="1" customWidth="1"/>
    <col min="23" max="23" width="11.5703125" bestFit="1" customWidth="1"/>
    <col min="24" max="24" width="11.5703125" customWidth="1"/>
    <col min="25" max="26" width="11.5703125" bestFit="1" customWidth="1"/>
    <col min="27" max="28" width="8.7109375" bestFit="1" customWidth="1"/>
    <col min="29" max="29" width="7.42578125" customWidth="1"/>
    <col min="30" max="30" width="8.7109375" bestFit="1" customWidth="1"/>
  </cols>
  <sheetData>
    <row r="1" spans="1:37" ht="13.5" hidden="1" outlineLevel="1" thickBot="1" x14ac:dyDescent="0.25"/>
    <row r="2" spans="1:37" ht="34.5" customHeight="1" collapsed="1" thickTop="1" thickBot="1" x14ac:dyDescent="0.25">
      <c r="B2" s="320" t="s">
        <v>307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</row>
    <row r="3" spans="1:37" ht="21" customHeight="1" thickBot="1" x14ac:dyDescent="0.25">
      <c r="B3" s="294"/>
      <c r="C3" s="294"/>
      <c r="D3" s="70"/>
      <c r="E3" s="71"/>
      <c r="F3" s="268" t="s">
        <v>2</v>
      </c>
      <c r="G3" s="269"/>
      <c r="H3" s="269"/>
      <c r="I3" s="269"/>
      <c r="J3" s="269"/>
      <c r="K3" s="269"/>
      <c r="L3" s="269"/>
      <c r="M3" s="270"/>
      <c r="N3" s="321" t="s">
        <v>3</v>
      </c>
      <c r="O3" s="321"/>
      <c r="P3" s="321"/>
      <c r="Q3" s="321"/>
      <c r="R3" s="321"/>
      <c r="S3" s="321"/>
      <c r="T3" s="321"/>
      <c r="U3" s="322" t="s">
        <v>4</v>
      </c>
      <c r="V3" s="323"/>
      <c r="W3" s="323"/>
      <c r="X3" s="323"/>
      <c r="Y3" s="323"/>
      <c r="Z3" s="323"/>
      <c r="AA3" s="306" t="s">
        <v>7</v>
      </c>
      <c r="AB3" s="309" t="s">
        <v>1</v>
      </c>
      <c r="AC3" s="312" t="s">
        <v>9</v>
      </c>
      <c r="AD3" s="315" t="s">
        <v>0</v>
      </c>
    </row>
    <row r="4" spans="1:37" ht="168" customHeight="1" thickBot="1" x14ac:dyDescent="0.25">
      <c r="B4" s="295"/>
      <c r="C4" s="296"/>
      <c r="D4" s="142"/>
      <c r="E4" s="143"/>
      <c r="F4" s="182" t="s">
        <v>77</v>
      </c>
      <c r="G4" s="50" t="s">
        <v>5</v>
      </c>
      <c r="H4" s="50" t="s">
        <v>86</v>
      </c>
      <c r="I4" s="50" t="s">
        <v>78</v>
      </c>
      <c r="J4" s="50" t="s">
        <v>79</v>
      </c>
      <c r="K4" s="50" t="s">
        <v>12</v>
      </c>
      <c r="L4" s="50" t="s">
        <v>80</v>
      </c>
      <c r="M4" s="50" t="s">
        <v>50</v>
      </c>
      <c r="N4" s="51" t="s">
        <v>6</v>
      </c>
      <c r="O4" s="7" t="s">
        <v>81</v>
      </c>
      <c r="P4" s="52" t="s">
        <v>34</v>
      </c>
      <c r="Q4" s="7" t="s">
        <v>82</v>
      </c>
      <c r="R4" s="52" t="s">
        <v>13</v>
      </c>
      <c r="S4" s="55" t="s">
        <v>10</v>
      </c>
      <c r="T4" s="181" t="s">
        <v>8</v>
      </c>
      <c r="U4" s="53" t="s">
        <v>11</v>
      </c>
      <c r="V4" s="54" t="s">
        <v>51</v>
      </c>
      <c r="W4" s="54" t="s">
        <v>83</v>
      </c>
      <c r="X4" s="54" t="s">
        <v>52</v>
      </c>
      <c r="Y4" s="54" t="s">
        <v>14</v>
      </c>
      <c r="Z4" s="4" t="s">
        <v>53</v>
      </c>
      <c r="AA4" s="307"/>
      <c r="AB4" s="310"/>
      <c r="AC4" s="313"/>
      <c r="AD4" s="316"/>
      <c r="AE4" s="299"/>
      <c r="AF4" s="299"/>
      <c r="AG4" s="299"/>
      <c r="AK4" s="8"/>
    </row>
    <row r="5" spans="1:37" ht="95.25" customHeight="1" thickBot="1" x14ac:dyDescent="0.25">
      <c r="B5" s="297"/>
      <c r="C5" s="298"/>
      <c r="D5" s="72" t="s">
        <v>143</v>
      </c>
      <c r="E5" s="73" t="s">
        <v>144</v>
      </c>
      <c r="F5" s="18" t="s">
        <v>84</v>
      </c>
      <c r="G5" s="19" t="s">
        <v>88</v>
      </c>
      <c r="H5" s="19" t="s">
        <v>85</v>
      </c>
      <c r="I5" s="19" t="s">
        <v>87</v>
      </c>
      <c r="J5" s="19" t="s">
        <v>89</v>
      </c>
      <c r="K5" s="20" t="s">
        <v>90</v>
      </c>
      <c r="L5" s="20" t="s">
        <v>320</v>
      </c>
      <c r="M5" s="20" t="s">
        <v>91</v>
      </c>
      <c r="N5" s="9" t="s">
        <v>92</v>
      </c>
      <c r="O5" s="10" t="s">
        <v>139</v>
      </c>
      <c r="P5" s="10" t="s">
        <v>93</v>
      </c>
      <c r="Q5" s="10" t="s">
        <v>139</v>
      </c>
      <c r="R5" s="10" t="s">
        <v>94</v>
      </c>
      <c r="S5" s="10" t="s">
        <v>319</v>
      </c>
      <c r="T5" s="11" t="s">
        <v>318</v>
      </c>
      <c r="U5" s="13" t="s">
        <v>95</v>
      </c>
      <c r="V5" s="13" t="s">
        <v>96</v>
      </c>
      <c r="W5" s="12" t="s">
        <v>97</v>
      </c>
      <c r="X5" s="12" t="s">
        <v>98</v>
      </c>
      <c r="Y5" s="12" t="s">
        <v>99</v>
      </c>
      <c r="Z5" s="39" t="s">
        <v>138</v>
      </c>
      <c r="AA5" s="308"/>
      <c r="AB5" s="311"/>
      <c r="AC5" s="314"/>
      <c r="AD5" s="317"/>
      <c r="AE5" s="299"/>
      <c r="AF5" s="299"/>
      <c r="AG5" s="299"/>
    </row>
    <row r="6" spans="1:37" ht="21.75" customHeight="1" thickBot="1" x14ac:dyDescent="0.25">
      <c r="B6" s="154"/>
      <c r="C6" s="124"/>
      <c r="D6" s="155"/>
      <c r="E6" s="149"/>
      <c r="F6" s="156"/>
      <c r="G6" s="156"/>
      <c r="H6" s="156"/>
      <c r="I6" s="156"/>
      <c r="J6" s="156"/>
      <c r="K6" s="156"/>
      <c r="L6" s="156"/>
      <c r="M6" s="163"/>
      <c r="N6" s="157"/>
      <c r="O6" s="157"/>
      <c r="P6" s="157"/>
      <c r="Q6" s="157"/>
      <c r="R6" s="157"/>
      <c r="S6" s="157"/>
      <c r="T6" s="164"/>
      <c r="U6" s="158"/>
      <c r="V6" s="158"/>
      <c r="W6" s="158"/>
      <c r="X6" s="158"/>
      <c r="Y6" s="158"/>
      <c r="Z6" s="165"/>
      <c r="AA6" s="159"/>
      <c r="AB6" s="159"/>
      <c r="AC6" s="160"/>
      <c r="AD6" s="161"/>
      <c r="AE6" s="299"/>
      <c r="AF6" s="299"/>
      <c r="AG6" s="299"/>
    </row>
    <row r="7" spans="1:37" ht="25.5" customHeight="1" thickBot="1" x14ac:dyDescent="0.25">
      <c r="B7" s="329" t="s">
        <v>324</v>
      </c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1"/>
      <c r="AE7" s="299"/>
      <c r="AF7" s="299"/>
      <c r="AG7" s="299"/>
    </row>
    <row r="8" spans="1:37" ht="15.75" customHeight="1" x14ac:dyDescent="0.2">
      <c r="A8" t="str">
        <f t="shared" ref="A8:A26" si="0">B8&amp;C8</f>
        <v>AlisonAndrew</v>
      </c>
      <c r="B8" s="40" t="s">
        <v>28</v>
      </c>
      <c r="C8" s="41" t="s">
        <v>29</v>
      </c>
      <c r="D8" s="74">
        <f>VLOOKUP(A8,'DB1'!$A:$D,4,0)</f>
        <v>23910</v>
      </c>
      <c r="E8" s="75">
        <f ca="1">ROUNDDOWN((NOW()-D8)/365.25,0)</f>
        <v>47</v>
      </c>
      <c r="F8" s="21"/>
      <c r="G8" s="57">
        <v>3.2233796296296295E-2</v>
      </c>
      <c r="H8" s="22"/>
      <c r="I8" s="23">
        <v>3.8379629629629632E-2</v>
      </c>
      <c r="J8" s="23"/>
      <c r="K8" s="24"/>
      <c r="L8" s="25"/>
      <c r="M8" s="24">
        <v>3.712962962962963E-2</v>
      </c>
      <c r="N8" s="62">
        <v>6.174768518518519E-2</v>
      </c>
      <c r="O8" s="63"/>
      <c r="P8" s="63"/>
      <c r="Q8" s="63"/>
      <c r="R8" s="63">
        <v>6.474537037037037E-2</v>
      </c>
      <c r="S8" s="63">
        <v>6.1863425925925926E-2</v>
      </c>
      <c r="T8" s="64"/>
      <c r="U8" s="58"/>
      <c r="V8" s="59"/>
      <c r="W8" s="59">
        <v>9.1134259259259262E-2</v>
      </c>
      <c r="X8" s="59"/>
      <c r="Y8" s="26">
        <v>8.0462962962962958E-2</v>
      </c>
      <c r="Z8" s="27"/>
      <c r="AA8" s="97">
        <f ca="1">SUM(Champ!AA8)</f>
        <v>595</v>
      </c>
      <c r="AB8" s="2">
        <f t="shared" ref="AB8:AB26" si="1">COUNTIF(F8:Z8,"&gt;0")</f>
        <v>8</v>
      </c>
      <c r="AC8" s="125" t="str">
        <f t="shared" ref="AC8:AC26" si="2">IF(AND(COUNTIF(F8:Z8,"&gt;0")&gt;=6),"Yes","")</f>
        <v>Yes</v>
      </c>
      <c r="AD8" s="166">
        <f ca="1">RANK(AA8,AA$8:AA$26,0)</f>
        <v>2</v>
      </c>
      <c r="AE8" t="s">
        <v>142</v>
      </c>
    </row>
    <row r="9" spans="1:37" ht="15" x14ac:dyDescent="0.2">
      <c r="A9" t="str">
        <f t="shared" si="0"/>
        <v>HelenArmstrong</v>
      </c>
      <c r="B9" s="42" t="s">
        <v>120</v>
      </c>
      <c r="C9" s="43" t="s">
        <v>121</v>
      </c>
      <c r="D9" s="74">
        <f>VLOOKUP(A9,'DB1'!$A:$D,4,0)</f>
        <v>22632</v>
      </c>
      <c r="E9" s="75">
        <f t="shared" ref="E9:E26" ca="1" si="3">ROUNDDOWN((NOW()-D9)/365.25,0)</f>
        <v>51</v>
      </c>
      <c r="F9" s="21"/>
      <c r="G9" s="28"/>
      <c r="H9" s="28"/>
      <c r="I9" s="28"/>
      <c r="J9" s="28"/>
      <c r="K9" s="28"/>
      <c r="L9" s="28"/>
      <c r="M9" s="28"/>
      <c r="N9" s="34"/>
      <c r="O9" s="35"/>
      <c r="P9" s="35"/>
      <c r="Q9" s="35"/>
      <c r="R9" s="35"/>
      <c r="S9" s="35"/>
      <c r="T9" s="35"/>
      <c r="U9" s="29"/>
      <c r="V9" s="30"/>
      <c r="W9" s="30"/>
      <c r="X9" s="30"/>
      <c r="Y9" s="26"/>
      <c r="Z9" s="32"/>
      <c r="AA9" s="97">
        <f>SUM(Champ!AA9)</f>
        <v>0</v>
      </c>
      <c r="AB9" s="2">
        <f t="shared" si="1"/>
        <v>0</v>
      </c>
      <c r="AC9" s="1" t="str">
        <f t="shared" si="2"/>
        <v/>
      </c>
      <c r="AD9" s="130">
        <f t="shared" ref="AD9:AD26" ca="1" si="4">RANK(AA9,AA$8:AA$26,0)</f>
        <v>13</v>
      </c>
      <c r="AE9" t="s">
        <v>142</v>
      </c>
    </row>
    <row r="10" spans="1:37" ht="15" x14ac:dyDescent="0.2">
      <c r="A10" t="str">
        <f t="shared" si="0"/>
        <v>NicholaAtkinson</v>
      </c>
      <c r="B10" s="42" t="s">
        <v>311</v>
      </c>
      <c r="C10" s="43" t="s">
        <v>119</v>
      </c>
      <c r="D10" s="74">
        <f>VLOOKUP(A10,'DB1'!$A:$D,4,0)</f>
        <v>27688</v>
      </c>
      <c r="E10" s="75">
        <f t="shared" ca="1" si="3"/>
        <v>37</v>
      </c>
      <c r="F10" s="44"/>
      <c r="G10" s="28"/>
      <c r="H10" s="28"/>
      <c r="I10" s="28">
        <v>3.6724537037037035E-2</v>
      </c>
      <c r="J10" s="28"/>
      <c r="K10" s="28"/>
      <c r="L10" s="28"/>
      <c r="M10" s="28">
        <v>3.7002314814814814E-2</v>
      </c>
      <c r="N10" s="46"/>
      <c r="O10" s="35"/>
      <c r="P10" s="35"/>
      <c r="Q10" s="35"/>
      <c r="R10" s="35"/>
      <c r="S10" s="35">
        <v>6.21875E-2</v>
      </c>
      <c r="T10" s="36"/>
      <c r="U10" s="46"/>
      <c r="V10" s="45"/>
      <c r="W10" s="45"/>
      <c r="X10" s="30"/>
      <c r="Y10" s="31">
        <v>8.8391203703703694E-2</v>
      </c>
      <c r="Z10" s="32"/>
      <c r="AA10" s="97">
        <f ca="1">SUM(Champ!AA10)</f>
        <v>389</v>
      </c>
      <c r="AB10" s="2">
        <f t="shared" si="1"/>
        <v>4</v>
      </c>
      <c r="AC10" s="1" t="str">
        <f t="shared" si="2"/>
        <v/>
      </c>
      <c r="AD10" s="130">
        <f t="shared" ca="1" si="4"/>
        <v>4</v>
      </c>
      <c r="AE10" t="s">
        <v>142</v>
      </c>
    </row>
    <row r="11" spans="1:37" ht="15" x14ac:dyDescent="0.2">
      <c r="A11" s="17" t="str">
        <f t="shared" si="0"/>
        <v>SueBooth</v>
      </c>
      <c r="B11" s="42" t="s">
        <v>73</v>
      </c>
      <c r="C11" s="43" t="s">
        <v>74</v>
      </c>
      <c r="D11" s="74">
        <f>VLOOKUP(A11,'DB1'!$A:$D,4,0)</f>
        <v>22805</v>
      </c>
      <c r="E11" s="75">
        <f t="shared" ca="1" si="3"/>
        <v>50</v>
      </c>
      <c r="F11" s="56"/>
      <c r="G11" s="28"/>
      <c r="H11" s="28"/>
      <c r="I11" s="28"/>
      <c r="J11" s="28">
        <v>1.6909722222222225E-2</v>
      </c>
      <c r="K11" s="28"/>
      <c r="L11" s="28"/>
      <c r="M11" s="28"/>
      <c r="N11" s="34"/>
      <c r="O11" s="35"/>
      <c r="P11" s="35"/>
      <c r="Q11" s="35"/>
      <c r="R11" s="35"/>
      <c r="S11" s="35"/>
      <c r="T11" s="36"/>
      <c r="U11" s="29"/>
      <c r="V11" s="30"/>
      <c r="W11" s="30"/>
      <c r="X11" s="30"/>
      <c r="Y11" s="31"/>
      <c r="Z11" s="32"/>
      <c r="AA11" s="97">
        <f ca="1">SUM(Champ!AA11)</f>
        <v>100</v>
      </c>
      <c r="AB11" s="2">
        <f t="shared" si="1"/>
        <v>1</v>
      </c>
      <c r="AC11" s="66" t="str">
        <f t="shared" si="2"/>
        <v/>
      </c>
      <c r="AD11" s="130">
        <f t="shared" ca="1" si="4"/>
        <v>9</v>
      </c>
      <c r="AE11" t="s">
        <v>142</v>
      </c>
    </row>
    <row r="12" spans="1:37" ht="15" x14ac:dyDescent="0.2">
      <c r="A12" t="str">
        <f t="shared" si="0"/>
        <v>CaroleBurnie</v>
      </c>
      <c r="B12" s="42" t="s">
        <v>124</v>
      </c>
      <c r="C12" s="43" t="s">
        <v>125</v>
      </c>
      <c r="D12" s="74">
        <f>VLOOKUP(A12,'DB1'!$A:$D,4,0)</f>
        <v>21813</v>
      </c>
      <c r="E12" s="75">
        <f t="shared" ca="1" si="3"/>
        <v>53</v>
      </c>
      <c r="F12" s="56"/>
      <c r="G12" s="28"/>
      <c r="H12" s="28"/>
      <c r="I12" s="28">
        <v>4.3506944444444445E-2</v>
      </c>
      <c r="J12" s="28"/>
      <c r="K12" s="28"/>
      <c r="L12" s="28">
        <v>4.3946759259259255E-2</v>
      </c>
      <c r="M12" s="28"/>
      <c r="N12" s="34"/>
      <c r="O12" s="35"/>
      <c r="P12" s="35"/>
      <c r="Q12" s="35"/>
      <c r="R12" s="63"/>
      <c r="S12" s="35"/>
      <c r="T12" s="36"/>
      <c r="U12" s="29"/>
      <c r="V12" s="30"/>
      <c r="W12" s="30"/>
      <c r="X12" s="30"/>
      <c r="Y12" s="31">
        <v>0.10006944444444445</v>
      </c>
      <c r="Z12" s="32"/>
      <c r="AA12" s="97">
        <f ca="1">SUM(Champ!AA12)</f>
        <v>291</v>
      </c>
      <c r="AB12" s="2">
        <f t="shared" si="1"/>
        <v>3</v>
      </c>
      <c r="AC12" s="1" t="str">
        <f t="shared" si="2"/>
        <v/>
      </c>
      <c r="AD12" s="130">
        <f t="shared" ca="1" si="4"/>
        <v>7</v>
      </c>
      <c r="AE12" t="s">
        <v>142</v>
      </c>
    </row>
    <row r="13" spans="1:37" ht="15" x14ac:dyDescent="0.2">
      <c r="A13" t="str">
        <f t="shared" si="0"/>
        <v>SaraCampbell</v>
      </c>
      <c r="B13" s="42" t="s">
        <v>116</v>
      </c>
      <c r="C13" s="43" t="s">
        <v>117</v>
      </c>
      <c r="D13" s="74">
        <f>VLOOKUP(A13,'DB1'!$A:$D,4,0)</f>
        <v>23956</v>
      </c>
      <c r="E13" s="75">
        <f t="shared" ca="1" si="3"/>
        <v>47</v>
      </c>
      <c r="F13" s="56"/>
      <c r="G13" s="28"/>
      <c r="H13" s="28"/>
      <c r="I13" s="28"/>
      <c r="J13" s="28"/>
      <c r="K13" s="28"/>
      <c r="L13" s="28"/>
      <c r="M13" s="28"/>
      <c r="N13" s="34"/>
      <c r="O13" s="35"/>
      <c r="P13" s="35"/>
      <c r="Q13" s="35"/>
      <c r="R13" s="35"/>
      <c r="S13" s="35"/>
      <c r="T13" s="36"/>
      <c r="U13" s="29"/>
      <c r="V13" s="30"/>
      <c r="W13" s="30"/>
      <c r="X13" s="30"/>
      <c r="Y13" s="31"/>
      <c r="Z13" s="32"/>
      <c r="AA13" s="97">
        <f>SUM(Champ!AA13)</f>
        <v>0</v>
      </c>
      <c r="AB13" s="2">
        <f t="shared" si="1"/>
        <v>0</v>
      </c>
      <c r="AC13" s="1" t="str">
        <f t="shared" si="2"/>
        <v/>
      </c>
      <c r="AD13" s="130">
        <f t="shared" ca="1" si="4"/>
        <v>13</v>
      </c>
      <c r="AE13" t="s">
        <v>142</v>
      </c>
    </row>
    <row r="14" spans="1:37" ht="15" x14ac:dyDescent="0.2">
      <c r="A14" s="17" t="str">
        <f t="shared" si="0"/>
        <v>SarahChaudhri</v>
      </c>
      <c r="B14" s="67" t="s">
        <v>39</v>
      </c>
      <c r="C14" s="68" t="s">
        <v>140</v>
      </c>
      <c r="D14" s="74">
        <f>VLOOKUP(A14,'DB1'!$A:$D,4,0)</f>
        <v>22997</v>
      </c>
      <c r="E14" s="75">
        <f t="shared" ca="1" si="3"/>
        <v>50</v>
      </c>
      <c r="F14" s="21"/>
      <c r="G14" s="60"/>
      <c r="H14" s="60">
        <v>4.0347222222222222E-2</v>
      </c>
      <c r="I14" s="60"/>
      <c r="J14" s="60"/>
      <c r="K14" s="60"/>
      <c r="L14" s="60"/>
      <c r="M14" s="60"/>
      <c r="N14" s="62"/>
      <c r="O14" s="63"/>
      <c r="P14" s="63"/>
      <c r="Q14" s="63"/>
      <c r="R14" s="63">
        <v>6.1782407407407404E-2</v>
      </c>
      <c r="S14" s="63">
        <v>5.9606481481481483E-2</v>
      </c>
      <c r="T14" s="64"/>
      <c r="U14" s="58">
        <v>7.8645833333333331E-2</v>
      </c>
      <c r="V14" s="59"/>
      <c r="W14" s="59">
        <v>8.0717592592592591E-2</v>
      </c>
      <c r="X14" s="59"/>
      <c r="Y14" s="26">
        <v>7.7997685185185184E-2</v>
      </c>
      <c r="Z14" s="61">
        <v>0.15997685185185184</v>
      </c>
      <c r="AA14" s="97">
        <f ca="1">SUM(Champ!AA14)</f>
        <v>600</v>
      </c>
      <c r="AB14" s="2">
        <f t="shared" si="1"/>
        <v>7</v>
      </c>
      <c r="AC14" s="1" t="str">
        <f t="shared" si="2"/>
        <v>Yes</v>
      </c>
      <c r="AD14" s="130">
        <f t="shared" ca="1" si="4"/>
        <v>1</v>
      </c>
      <c r="AE14" t="s">
        <v>142</v>
      </c>
    </row>
    <row r="15" spans="1:37" ht="15" x14ac:dyDescent="0.2">
      <c r="A15" t="str">
        <f t="shared" si="0"/>
        <v>SusanDenham-Smith</v>
      </c>
      <c r="B15" s="42" t="s">
        <v>66</v>
      </c>
      <c r="C15" s="43" t="s">
        <v>38</v>
      </c>
      <c r="D15" s="74">
        <f>VLOOKUP(A15,'DB1'!$A:$D,4,0)</f>
        <v>25081</v>
      </c>
      <c r="E15" s="75">
        <f t="shared" ca="1" si="3"/>
        <v>44</v>
      </c>
      <c r="F15" s="56">
        <v>5.5069444444444449E-2</v>
      </c>
      <c r="G15" s="28"/>
      <c r="H15" s="28"/>
      <c r="I15" s="28"/>
      <c r="J15" s="28"/>
      <c r="K15" s="28"/>
      <c r="L15" s="28"/>
      <c r="M15" s="28"/>
      <c r="N15" s="34"/>
      <c r="O15" s="35"/>
      <c r="P15" s="35"/>
      <c r="Q15" s="35"/>
      <c r="R15" s="35"/>
      <c r="S15" s="35"/>
      <c r="T15" s="36"/>
      <c r="U15" s="29"/>
      <c r="V15" s="30"/>
      <c r="W15" s="30"/>
      <c r="X15" s="30"/>
      <c r="Y15" s="31"/>
      <c r="Z15" s="32"/>
      <c r="AA15" s="97">
        <f ca="1">SUM(Champ!AA15)</f>
        <v>99</v>
      </c>
      <c r="AB15" s="2">
        <f t="shared" si="1"/>
        <v>1</v>
      </c>
      <c r="AC15" s="1" t="str">
        <f t="shared" si="2"/>
        <v/>
      </c>
      <c r="AD15" s="130">
        <f t="shared" ca="1" si="4"/>
        <v>10</v>
      </c>
      <c r="AE15" t="s">
        <v>142</v>
      </c>
    </row>
    <row r="16" spans="1:37" ht="15" x14ac:dyDescent="0.2">
      <c r="A16" t="str">
        <f t="shared" si="0"/>
        <v>SarahEdwards</v>
      </c>
      <c r="B16" s="42" t="s">
        <v>39</v>
      </c>
      <c r="C16" s="43" t="s">
        <v>127</v>
      </c>
      <c r="D16" s="74">
        <f>VLOOKUP(A16,'DB1'!$A:$D,4,0)</f>
        <v>24598</v>
      </c>
      <c r="E16" s="75">
        <f t="shared" ca="1" si="3"/>
        <v>45</v>
      </c>
      <c r="F16" s="56">
        <v>5.4733796296296294E-2</v>
      </c>
      <c r="G16" s="57"/>
      <c r="H16" s="57"/>
      <c r="I16" s="57"/>
      <c r="J16" s="57"/>
      <c r="K16" s="57"/>
      <c r="L16" s="57"/>
      <c r="M16" s="60"/>
      <c r="N16" s="44"/>
      <c r="O16" s="63"/>
      <c r="P16" s="63"/>
      <c r="Q16" s="63"/>
      <c r="R16" s="63"/>
      <c r="S16" s="63"/>
      <c r="T16" s="64"/>
      <c r="U16" s="58"/>
      <c r="V16" s="59"/>
      <c r="W16" s="59"/>
      <c r="X16" s="59"/>
      <c r="Y16" s="59">
        <v>8.8275462962962958E-2</v>
      </c>
      <c r="Z16" s="61"/>
      <c r="AA16" s="97">
        <f ca="1">SUM(Champ!AA16)</f>
        <v>197</v>
      </c>
      <c r="AB16" s="2">
        <f t="shared" si="1"/>
        <v>2</v>
      </c>
      <c r="AC16" s="1" t="str">
        <f t="shared" si="2"/>
        <v/>
      </c>
      <c r="AD16" s="130">
        <f t="shared" ca="1" si="4"/>
        <v>8</v>
      </c>
      <c r="AE16" t="s">
        <v>142</v>
      </c>
    </row>
    <row r="17" spans="1:31" ht="15" x14ac:dyDescent="0.2">
      <c r="A17" t="str">
        <f t="shared" si="0"/>
        <v>MargaretGrant</v>
      </c>
      <c r="B17" s="42" t="s">
        <v>21</v>
      </c>
      <c r="C17" s="43" t="s">
        <v>27</v>
      </c>
      <c r="D17" s="74">
        <f>VLOOKUP(A17,'DB1'!$A:$D,4,0)</f>
        <v>17456</v>
      </c>
      <c r="E17" s="75">
        <f t="shared" ca="1" si="3"/>
        <v>65</v>
      </c>
      <c r="F17" s="21"/>
      <c r="G17" s="28">
        <v>3.2534722222222222E-2</v>
      </c>
      <c r="H17" s="28"/>
      <c r="I17" s="28">
        <v>3.7557870370370373E-2</v>
      </c>
      <c r="J17" s="28"/>
      <c r="K17" s="28"/>
      <c r="L17" s="28">
        <v>3.9884259259259258E-2</v>
      </c>
      <c r="M17" s="28"/>
      <c r="N17" s="34"/>
      <c r="O17" s="35"/>
      <c r="P17" s="35"/>
      <c r="Q17" s="35"/>
      <c r="R17" s="35"/>
      <c r="S17" s="35"/>
      <c r="T17" s="36"/>
      <c r="U17" s="29"/>
      <c r="V17" s="30"/>
      <c r="W17" s="30"/>
      <c r="X17" s="30"/>
      <c r="Y17" s="31"/>
      <c r="Z17" s="32"/>
      <c r="AA17" s="97">
        <f ca="1">SUM(Champ!AA17)</f>
        <v>300</v>
      </c>
      <c r="AB17" s="2">
        <f t="shared" si="1"/>
        <v>3</v>
      </c>
      <c r="AC17" s="1" t="str">
        <f t="shared" si="2"/>
        <v/>
      </c>
      <c r="AD17" s="130">
        <f t="shared" ca="1" si="4"/>
        <v>5</v>
      </c>
      <c r="AE17" t="s">
        <v>142</v>
      </c>
    </row>
    <row r="18" spans="1:31" ht="15" x14ac:dyDescent="0.2">
      <c r="A18" s="121" t="str">
        <f t="shared" si="0"/>
        <v>AllisonHall</v>
      </c>
      <c r="B18" s="42" t="s">
        <v>31</v>
      </c>
      <c r="C18" s="43" t="s">
        <v>30</v>
      </c>
      <c r="D18" s="74">
        <f>VLOOKUP(A18,'DB1'!$A:$D,4,0)</f>
        <v>24471</v>
      </c>
      <c r="E18" s="75">
        <f t="shared" ca="1" si="3"/>
        <v>46</v>
      </c>
      <c r="F18" s="56"/>
      <c r="G18" s="25"/>
      <c r="H18" s="25"/>
      <c r="I18" s="25"/>
      <c r="J18" s="25"/>
      <c r="K18" s="25"/>
      <c r="L18" s="25"/>
      <c r="M18" s="28"/>
      <c r="N18" s="34"/>
      <c r="O18" s="35"/>
      <c r="P18" s="35"/>
      <c r="Q18" s="35"/>
      <c r="R18" s="35"/>
      <c r="S18" s="35"/>
      <c r="T18" s="36"/>
      <c r="U18" s="29"/>
      <c r="V18" s="30"/>
      <c r="W18" s="30"/>
      <c r="X18" s="30"/>
      <c r="Y18" s="30"/>
      <c r="Z18" s="32"/>
      <c r="AA18" s="97">
        <f>SUM(Champ!AA18)</f>
        <v>0</v>
      </c>
      <c r="AB18" s="2">
        <f t="shared" si="1"/>
        <v>0</v>
      </c>
      <c r="AC18" s="1" t="str">
        <f t="shared" si="2"/>
        <v/>
      </c>
      <c r="AD18" s="130">
        <f t="shared" ca="1" si="4"/>
        <v>13</v>
      </c>
      <c r="AE18" t="s">
        <v>142</v>
      </c>
    </row>
    <row r="19" spans="1:31" ht="15" x14ac:dyDescent="0.2">
      <c r="A19" t="str">
        <f t="shared" si="0"/>
        <v>MargaretHawley</v>
      </c>
      <c r="B19" s="42" t="s">
        <v>21</v>
      </c>
      <c r="C19" s="43" t="s">
        <v>22</v>
      </c>
      <c r="D19" s="74">
        <f>VLOOKUP(A19,'DB1'!$A:$D,4,0)</f>
        <v>20887</v>
      </c>
      <c r="E19" s="75">
        <f t="shared" ca="1" si="3"/>
        <v>55</v>
      </c>
      <c r="F19" s="21"/>
      <c r="G19" s="28"/>
      <c r="H19" s="28"/>
      <c r="I19" s="28"/>
      <c r="J19" s="28"/>
      <c r="K19" s="28"/>
      <c r="L19" s="28"/>
      <c r="M19" s="28"/>
      <c r="N19" s="34">
        <v>5.6863425925925921E-2</v>
      </c>
      <c r="O19" s="35"/>
      <c r="P19" s="35"/>
      <c r="Q19" s="35"/>
      <c r="R19" s="35"/>
      <c r="S19" s="35"/>
      <c r="T19" s="36"/>
      <c r="U19" s="29"/>
      <c r="V19" s="30"/>
      <c r="W19" s="30">
        <v>7.9826388888888891E-2</v>
      </c>
      <c r="X19" s="30">
        <v>7.7581018518518521E-2</v>
      </c>
      <c r="Y19" s="31"/>
      <c r="Z19" s="32"/>
      <c r="AA19" s="97">
        <f ca="1">SUM(Champ!AA19)</f>
        <v>300</v>
      </c>
      <c r="AB19" s="2">
        <f t="shared" si="1"/>
        <v>3</v>
      </c>
      <c r="AC19" s="1" t="str">
        <f t="shared" si="2"/>
        <v/>
      </c>
      <c r="AD19" s="130">
        <f t="shared" ca="1" si="4"/>
        <v>5</v>
      </c>
      <c r="AE19" t="s">
        <v>142</v>
      </c>
    </row>
    <row r="20" spans="1:31" ht="15" x14ac:dyDescent="0.2">
      <c r="A20" s="17" t="str">
        <f t="shared" si="0"/>
        <v>GillianKidd</v>
      </c>
      <c r="B20" s="42" t="s">
        <v>36</v>
      </c>
      <c r="C20" s="43" t="s">
        <v>37</v>
      </c>
      <c r="D20" s="74">
        <f>VLOOKUP(A20,'DB1'!$A:$D,4,0)</f>
        <v>22225</v>
      </c>
      <c r="E20" s="75">
        <f t="shared" ca="1" si="3"/>
        <v>52</v>
      </c>
      <c r="F20" s="56"/>
      <c r="G20" s="28"/>
      <c r="H20" s="28"/>
      <c r="I20" s="28"/>
      <c r="J20" s="28"/>
      <c r="K20" s="28"/>
      <c r="L20" s="28"/>
      <c r="M20" s="28"/>
      <c r="N20" s="34"/>
      <c r="O20" s="35"/>
      <c r="P20" s="35"/>
      <c r="Q20" s="35"/>
      <c r="R20" s="35"/>
      <c r="S20" s="35"/>
      <c r="T20" s="36"/>
      <c r="U20" s="29"/>
      <c r="V20" s="30"/>
      <c r="W20" s="30"/>
      <c r="X20" s="30">
        <v>7.7106481481481484E-2</v>
      </c>
      <c r="Y20" s="31"/>
      <c r="Z20" s="32"/>
      <c r="AA20" s="97">
        <f ca="1">SUM(Champ!AA20)</f>
        <v>99</v>
      </c>
      <c r="AB20" s="2">
        <f t="shared" si="1"/>
        <v>1</v>
      </c>
      <c r="AC20" s="66" t="str">
        <f t="shared" si="2"/>
        <v/>
      </c>
      <c r="AD20" s="130">
        <f t="shared" ca="1" si="4"/>
        <v>10</v>
      </c>
      <c r="AE20" t="s">
        <v>142</v>
      </c>
    </row>
    <row r="21" spans="1:31" ht="15" x14ac:dyDescent="0.2">
      <c r="A21" s="17" t="str">
        <f t="shared" si="0"/>
        <v>EmilyMason</v>
      </c>
      <c r="B21" s="42" t="s">
        <v>132</v>
      </c>
      <c r="C21" s="43" t="s">
        <v>133</v>
      </c>
      <c r="D21" s="74">
        <f>VLOOKUP(A21,'DB1'!$A:$D,4,0)</f>
        <v>24801</v>
      </c>
      <c r="E21" s="75">
        <f t="shared" ca="1" si="3"/>
        <v>45</v>
      </c>
      <c r="F21" s="44"/>
      <c r="G21" s="98"/>
      <c r="H21" s="28"/>
      <c r="I21" s="28">
        <v>3.8194444444444441E-2</v>
      </c>
      <c r="J21" s="28"/>
      <c r="K21" s="28"/>
      <c r="L21" s="28"/>
      <c r="M21" s="28"/>
      <c r="N21" s="46"/>
      <c r="O21" s="35"/>
      <c r="P21" s="35"/>
      <c r="Q21" s="35"/>
      <c r="R21" s="35"/>
      <c r="S21" s="35"/>
      <c r="T21" s="36"/>
      <c r="U21" s="46"/>
      <c r="V21" s="45"/>
      <c r="W21" s="45"/>
      <c r="X21" s="30"/>
      <c r="Y21" s="31"/>
      <c r="Z21" s="32"/>
      <c r="AA21" s="97">
        <f ca="1">SUM(Champ!AA21)</f>
        <v>98</v>
      </c>
      <c r="AB21" s="2">
        <f t="shared" si="1"/>
        <v>1</v>
      </c>
      <c r="AC21" s="1" t="str">
        <f t="shared" si="2"/>
        <v/>
      </c>
      <c r="AD21" s="130">
        <f t="shared" ca="1" si="4"/>
        <v>12</v>
      </c>
      <c r="AE21" t="s">
        <v>142</v>
      </c>
    </row>
    <row r="22" spans="1:31" ht="15" x14ac:dyDescent="0.2">
      <c r="A22" s="17" t="str">
        <f t="shared" si="0"/>
        <v>SusanMcAvoy</v>
      </c>
      <c r="B22" s="42" t="s">
        <v>66</v>
      </c>
      <c r="C22" s="42" t="s">
        <v>134</v>
      </c>
      <c r="D22" s="74">
        <f>VLOOKUP(A22,'DB1'!$A:$D,4,0)</f>
        <v>22083</v>
      </c>
      <c r="E22" s="75">
        <f t="shared" ca="1" si="3"/>
        <v>52</v>
      </c>
      <c r="F22" s="33"/>
      <c r="G22" s="28"/>
      <c r="H22" s="28"/>
      <c r="I22" s="28"/>
      <c r="J22" s="28"/>
      <c r="K22" s="28"/>
      <c r="L22" s="28"/>
      <c r="M22" s="28"/>
      <c r="N22" s="46"/>
      <c r="O22" s="35"/>
      <c r="P22" s="35"/>
      <c r="Q22" s="35"/>
      <c r="R22" s="35"/>
      <c r="S22" s="35"/>
      <c r="T22" s="36"/>
      <c r="U22" s="46"/>
      <c r="V22" s="30"/>
      <c r="W22" s="30"/>
      <c r="X22" s="30"/>
      <c r="Y22" s="31"/>
      <c r="Z22" s="32"/>
      <c r="AA22" s="97">
        <f>SUM(Champ!AA22)</f>
        <v>0</v>
      </c>
      <c r="AB22" s="65">
        <f t="shared" si="1"/>
        <v>0</v>
      </c>
      <c r="AC22" s="48" t="str">
        <f t="shared" si="2"/>
        <v/>
      </c>
      <c r="AD22" s="130">
        <f t="shared" ca="1" si="4"/>
        <v>13</v>
      </c>
      <c r="AE22" t="s">
        <v>142</v>
      </c>
    </row>
    <row r="23" spans="1:31" ht="15" x14ac:dyDescent="0.2">
      <c r="A23" t="str">
        <f t="shared" si="0"/>
        <v>SheilaMcVeigh</v>
      </c>
      <c r="B23" s="67" t="s">
        <v>313</v>
      </c>
      <c r="C23" s="68" t="s">
        <v>107</v>
      </c>
      <c r="D23" s="74">
        <f>VLOOKUP(A23,'DB1'!$A:$D,4,0)</f>
        <v>20300</v>
      </c>
      <c r="E23" s="75">
        <f t="shared" ca="1" si="3"/>
        <v>57</v>
      </c>
      <c r="F23" s="56"/>
      <c r="G23" s="57"/>
      <c r="H23" s="57"/>
      <c r="I23" s="57"/>
      <c r="J23" s="57"/>
      <c r="K23" s="57"/>
      <c r="L23" s="57"/>
      <c r="M23" s="60"/>
      <c r="N23" s="62"/>
      <c r="O23" s="63"/>
      <c r="P23" s="63"/>
      <c r="Q23" s="63"/>
      <c r="R23" s="63"/>
      <c r="S23" s="63"/>
      <c r="T23" s="64"/>
      <c r="U23" s="58"/>
      <c r="V23" s="59"/>
      <c r="W23" s="59"/>
      <c r="X23" s="59"/>
      <c r="Y23" s="59"/>
      <c r="Z23" s="61"/>
      <c r="AA23" s="97">
        <f>SUM(Champ!AA23)</f>
        <v>0</v>
      </c>
      <c r="AB23" s="2">
        <f t="shared" si="1"/>
        <v>0</v>
      </c>
      <c r="AC23" s="66" t="str">
        <f t="shared" si="2"/>
        <v/>
      </c>
      <c r="AD23" s="130">
        <f t="shared" ca="1" si="4"/>
        <v>13</v>
      </c>
      <c r="AE23" s="14" t="s">
        <v>142</v>
      </c>
    </row>
    <row r="24" spans="1:31" ht="15" x14ac:dyDescent="0.2">
      <c r="A24" t="str">
        <f t="shared" si="0"/>
        <v>PatriciaParker</v>
      </c>
      <c r="B24" s="42" t="s">
        <v>314</v>
      </c>
      <c r="C24" s="43" t="s">
        <v>71</v>
      </c>
      <c r="D24" s="74">
        <f>VLOOKUP(A24,'DB1'!$A:$D,4,0)</f>
        <v>19787</v>
      </c>
      <c r="E24" s="75">
        <f t="shared" ca="1" si="3"/>
        <v>58</v>
      </c>
      <c r="F24" s="56"/>
      <c r="G24" s="25"/>
      <c r="H24" s="25"/>
      <c r="I24" s="25"/>
      <c r="J24" s="25"/>
      <c r="K24" s="25"/>
      <c r="L24" s="25"/>
      <c r="M24" s="28"/>
      <c r="N24" s="34"/>
      <c r="O24" s="35"/>
      <c r="P24" s="35"/>
      <c r="Q24" s="35"/>
      <c r="R24" s="35"/>
      <c r="S24" s="35"/>
      <c r="T24" s="36"/>
      <c r="U24" s="29"/>
      <c r="V24" s="30"/>
      <c r="W24" s="30"/>
      <c r="X24" s="30"/>
      <c r="Y24" s="30"/>
      <c r="Z24" s="32"/>
      <c r="AA24" s="97">
        <f>SUM(Champ!AA24)</f>
        <v>0</v>
      </c>
      <c r="AB24" s="2">
        <f t="shared" si="1"/>
        <v>0</v>
      </c>
      <c r="AC24" s="1" t="str">
        <f t="shared" si="2"/>
        <v/>
      </c>
      <c r="AD24" s="130">
        <f t="shared" ca="1" si="4"/>
        <v>13</v>
      </c>
      <c r="AE24" s="14" t="s">
        <v>142</v>
      </c>
    </row>
    <row r="25" spans="1:31" ht="15" x14ac:dyDescent="0.2">
      <c r="A25" t="str">
        <f t="shared" si="0"/>
        <v>DeborahRedmond</v>
      </c>
      <c r="B25" s="42" t="s">
        <v>45</v>
      </c>
      <c r="C25" s="43" t="s">
        <v>46</v>
      </c>
      <c r="D25" s="74">
        <f>VLOOKUP(A25,'DB1'!$A:$D,4,0)</f>
        <v>22516</v>
      </c>
      <c r="E25" s="75">
        <f t="shared" ca="1" si="3"/>
        <v>51</v>
      </c>
      <c r="F25" s="21"/>
      <c r="G25" s="25"/>
      <c r="H25" s="25">
        <v>5.0960648148148151E-2</v>
      </c>
      <c r="I25" s="25"/>
      <c r="J25" s="25"/>
      <c r="K25" s="25"/>
      <c r="L25" s="25"/>
      <c r="M25" s="28"/>
      <c r="N25" s="34"/>
      <c r="O25" s="35"/>
      <c r="P25" s="35"/>
      <c r="Q25" s="35"/>
      <c r="R25" s="35">
        <v>7.3090277777777782E-2</v>
      </c>
      <c r="S25" s="35"/>
      <c r="T25" s="36"/>
      <c r="U25" s="29">
        <v>9.4745370370370383E-2</v>
      </c>
      <c r="V25" s="30"/>
      <c r="W25" s="30">
        <v>9.8969907407407409E-2</v>
      </c>
      <c r="X25" s="30"/>
      <c r="Y25" s="30">
        <v>8.9583333333333334E-2</v>
      </c>
      <c r="Z25" s="32"/>
      <c r="AA25" s="97">
        <f ca="1">SUM(Champ!AA25)</f>
        <v>491</v>
      </c>
      <c r="AB25" s="2">
        <f t="shared" si="1"/>
        <v>5</v>
      </c>
      <c r="AC25" s="1" t="str">
        <f t="shared" si="2"/>
        <v/>
      </c>
      <c r="AD25" s="130">
        <f t="shared" ca="1" si="4"/>
        <v>3</v>
      </c>
      <c r="AE25" t="s">
        <v>142</v>
      </c>
    </row>
    <row r="26" spans="1:31" ht="15.75" thickBot="1" x14ac:dyDescent="0.25">
      <c r="A26" t="str">
        <f t="shared" si="0"/>
        <v>HelenTucker</v>
      </c>
      <c r="B26" s="42" t="s">
        <v>120</v>
      </c>
      <c r="C26" s="43" t="s">
        <v>136</v>
      </c>
      <c r="D26" s="74">
        <f>VLOOKUP(A26,'DB1'!$A:$D,4,0)</f>
        <v>23233</v>
      </c>
      <c r="E26" s="75">
        <f t="shared" ca="1" si="3"/>
        <v>49</v>
      </c>
      <c r="F26" s="44"/>
      <c r="G26" s="25"/>
      <c r="H26" s="25"/>
      <c r="I26" s="25"/>
      <c r="J26" s="25"/>
      <c r="K26" s="25"/>
      <c r="L26" s="25"/>
      <c r="M26" s="28"/>
      <c r="N26" s="46"/>
      <c r="O26" s="35"/>
      <c r="P26" s="35"/>
      <c r="Q26" s="35"/>
      <c r="R26" s="35"/>
      <c r="S26" s="35"/>
      <c r="T26" s="36"/>
      <c r="U26" s="46"/>
      <c r="V26" s="45"/>
      <c r="W26" s="45"/>
      <c r="X26" s="30"/>
      <c r="Y26" s="30"/>
      <c r="Z26" s="32"/>
      <c r="AA26" s="97">
        <f>SUM(Champ!AA26)</f>
        <v>0</v>
      </c>
      <c r="AB26" s="2">
        <f t="shared" si="1"/>
        <v>0</v>
      </c>
      <c r="AC26" s="1" t="str">
        <f t="shared" si="2"/>
        <v/>
      </c>
      <c r="AD26" s="136">
        <f t="shared" ca="1" si="4"/>
        <v>13</v>
      </c>
      <c r="AE26" t="s">
        <v>142</v>
      </c>
    </row>
    <row r="27" spans="1:31" ht="25.5" customHeight="1" thickBot="1" x14ac:dyDescent="0.25">
      <c r="B27" s="332" t="s">
        <v>321</v>
      </c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4"/>
    </row>
    <row r="28" spans="1:31" ht="15" x14ac:dyDescent="0.2">
      <c r="A28" t="str">
        <f t="shared" ref="A28:A59" si="5">B28&amp;C28</f>
        <v>ThomasBaxter</v>
      </c>
      <c r="B28" s="42" t="s">
        <v>122</v>
      </c>
      <c r="C28" s="43" t="s">
        <v>123</v>
      </c>
      <c r="D28" s="74">
        <f>VLOOKUP(A28,'DB1'!$A:$D,4,0)</f>
        <v>14997</v>
      </c>
      <c r="E28" s="75">
        <f t="shared" ref="E28:E59" ca="1" si="6">ROUNDDOWN((NOW()-D28)/365.25,0)</f>
        <v>72</v>
      </c>
      <c r="F28" s="21"/>
      <c r="G28" s="25"/>
      <c r="H28" s="25"/>
      <c r="I28" s="25"/>
      <c r="J28" s="25"/>
      <c r="K28" s="25"/>
      <c r="L28" s="25"/>
      <c r="M28" s="28"/>
      <c r="N28" s="34"/>
      <c r="O28" s="35"/>
      <c r="P28" s="35"/>
      <c r="Q28" s="35"/>
      <c r="R28" s="35"/>
      <c r="S28" s="35"/>
      <c r="T28" s="36"/>
      <c r="U28" s="29"/>
      <c r="V28" s="30"/>
      <c r="W28" s="30"/>
      <c r="X28" s="30"/>
      <c r="Y28" s="30"/>
      <c r="Z28" s="32"/>
      <c r="AA28" s="97">
        <f>SUM(Champ!AA28)</f>
        <v>0</v>
      </c>
      <c r="AB28" s="65">
        <f t="shared" ref="AB28:AB59" si="7">COUNTIF(F28:Z28,"&gt;0")</f>
        <v>0</v>
      </c>
      <c r="AC28" s="1" t="str">
        <f t="shared" ref="AC28:AC59" si="8">IF(AND(COUNTIF(F28:Z28,"&gt;0")&gt;=6),"Yes","")</f>
        <v/>
      </c>
      <c r="AD28" s="166">
        <f ca="1">RANK(AA28,AA$26:AA$59,0)</f>
        <v>16</v>
      </c>
      <c r="AE28" t="s">
        <v>141</v>
      </c>
    </row>
    <row r="29" spans="1:31" ht="15" x14ac:dyDescent="0.2">
      <c r="A29" t="str">
        <f t="shared" si="5"/>
        <v>SimonBell</v>
      </c>
      <c r="B29" s="42" t="s">
        <v>118</v>
      </c>
      <c r="C29" s="43" t="s">
        <v>47</v>
      </c>
      <c r="D29" s="74">
        <f>VLOOKUP(A29,'DB1'!$A:$D,4,0)</f>
        <v>24294</v>
      </c>
      <c r="E29" s="75">
        <f t="shared" ca="1" si="6"/>
        <v>46</v>
      </c>
      <c r="F29" s="21"/>
      <c r="G29" s="25"/>
      <c r="H29" s="25"/>
      <c r="I29" s="25"/>
      <c r="J29" s="25"/>
      <c r="K29" s="25"/>
      <c r="L29" s="25"/>
      <c r="M29" s="28"/>
      <c r="N29" s="34"/>
      <c r="O29" s="35"/>
      <c r="P29" s="35"/>
      <c r="Q29" s="35"/>
      <c r="R29" s="35"/>
      <c r="S29" s="35"/>
      <c r="T29" s="36"/>
      <c r="U29" s="29"/>
      <c r="V29" s="30"/>
      <c r="W29" s="30"/>
      <c r="X29" s="30"/>
      <c r="Y29" s="30"/>
      <c r="Z29" s="32"/>
      <c r="AA29" s="97">
        <f>SUM(Champ!AA29)</f>
        <v>0</v>
      </c>
      <c r="AB29" s="65">
        <f t="shared" si="7"/>
        <v>0</v>
      </c>
      <c r="AC29" s="1" t="str">
        <f t="shared" si="8"/>
        <v/>
      </c>
      <c r="AD29" s="130">
        <f t="shared" ref="AD29:AD59" ca="1" si="9">RANK(AA29,AA$26:AA$59,0)</f>
        <v>16</v>
      </c>
      <c r="AE29" t="s">
        <v>141</v>
      </c>
    </row>
    <row r="30" spans="1:31" ht="15" x14ac:dyDescent="0.2">
      <c r="A30" t="str">
        <f t="shared" si="5"/>
        <v>TonyBriscoe</v>
      </c>
      <c r="B30" s="42" t="s">
        <v>100</v>
      </c>
      <c r="C30" s="43" t="s">
        <v>101</v>
      </c>
      <c r="D30" s="74">
        <f>VLOOKUP(A30,'DB1'!$A:$D,4,0)</f>
        <v>22725</v>
      </c>
      <c r="E30" s="75">
        <f t="shared" ca="1" si="6"/>
        <v>50</v>
      </c>
      <c r="F30" s="56">
        <v>3.3136574074074075E-2</v>
      </c>
      <c r="G30" s="25"/>
      <c r="H30" s="25"/>
      <c r="I30" s="25"/>
      <c r="J30" s="25">
        <v>1.4652777777777778E-2</v>
      </c>
      <c r="K30" s="25">
        <v>2.1539351851851851E-2</v>
      </c>
      <c r="L30" s="25"/>
      <c r="M30" s="28">
        <v>3.0115740740740738E-2</v>
      </c>
      <c r="N30" s="34">
        <v>5.275462962962963E-2</v>
      </c>
      <c r="O30" s="35"/>
      <c r="P30" s="35">
        <v>5.0648148148148144E-2</v>
      </c>
      <c r="Q30" s="35"/>
      <c r="R30" s="35"/>
      <c r="S30" s="35"/>
      <c r="T30" s="36"/>
      <c r="U30" s="29"/>
      <c r="V30" s="30"/>
      <c r="W30" s="30">
        <v>7.7442129629629639E-2</v>
      </c>
      <c r="X30" s="30"/>
      <c r="Y30" s="30">
        <v>6.7974537037037042E-2</v>
      </c>
      <c r="Z30" s="32">
        <v>0.14974537037037036</v>
      </c>
      <c r="AA30" s="97">
        <f ca="1">SUM(Champ!AA30)</f>
        <v>591</v>
      </c>
      <c r="AB30" s="65">
        <f t="shared" si="7"/>
        <v>9</v>
      </c>
      <c r="AC30" s="1" t="str">
        <f t="shared" si="8"/>
        <v>Yes</v>
      </c>
      <c r="AD30" s="130">
        <f t="shared" ca="1" si="9"/>
        <v>5</v>
      </c>
      <c r="AE30" t="s">
        <v>141</v>
      </c>
    </row>
    <row r="31" spans="1:31" ht="15" x14ac:dyDescent="0.2">
      <c r="A31" s="121" t="str">
        <f>B31&amp;C31</f>
        <v>ShaunCavanagh</v>
      </c>
      <c r="B31" s="42" t="s">
        <v>43</v>
      </c>
      <c r="C31" s="43" t="s">
        <v>44</v>
      </c>
      <c r="D31" s="74">
        <f>VLOOKUP(A31,'DB1'!$A:$D,4,0)</f>
        <v>23784</v>
      </c>
      <c r="E31" s="75">
        <f ca="1">ROUNDDOWN((NOW()-D31)/365.25,0)</f>
        <v>47</v>
      </c>
      <c r="F31" s="25"/>
      <c r="G31" s="25"/>
      <c r="H31" s="25"/>
      <c r="I31" s="25"/>
      <c r="J31" s="25"/>
      <c r="K31" s="25"/>
      <c r="L31" s="25"/>
      <c r="M31" s="153"/>
      <c r="N31" s="152"/>
      <c r="O31" s="35"/>
      <c r="P31" s="35"/>
      <c r="Q31" s="35"/>
      <c r="R31" s="35"/>
      <c r="S31" s="35"/>
      <c r="T31" s="36"/>
      <c r="U31" s="151"/>
      <c r="V31" s="30"/>
      <c r="W31" s="30"/>
      <c r="X31" s="30"/>
      <c r="Y31" s="30"/>
      <c r="Z31" s="32"/>
      <c r="AA31" s="97">
        <f>SUM(Champ!AA31)</f>
        <v>0</v>
      </c>
      <c r="AB31" s="65">
        <f t="shared" si="7"/>
        <v>0</v>
      </c>
      <c r="AC31" s="48" t="str">
        <f>IF(AND(COUNTIF(F31:Z31,"&gt;0")&gt;=6),"Yes","")</f>
        <v/>
      </c>
      <c r="AD31" s="130">
        <f t="shared" ca="1" si="9"/>
        <v>16</v>
      </c>
      <c r="AE31" s="14" t="s">
        <v>141</v>
      </c>
    </row>
    <row r="32" spans="1:31" ht="15" x14ac:dyDescent="0.2">
      <c r="A32" t="str">
        <f t="shared" si="5"/>
        <v>FayyazChaudhri</v>
      </c>
      <c r="B32" s="42" t="s">
        <v>48</v>
      </c>
      <c r="C32" s="43" t="s">
        <v>140</v>
      </c>
      <c r="D32" s="74">
        <f>VLOOKUP(A32,'DB1'!$A:$D,4,0)</f>
        <v>22163</v>
      </c>
      <c r="E32" s="75">
        <f t="shared" ca="1" si="6"/>
        <v>52</v>
      </c>
      <c r="F32" s="25"/>
      <c r="G32" s="25"/>
      <c r="H32" s="25">
        <v>5.0960648148148151E-2</v>
      </c>
      <c r="I32" s="25"/>
      <c r="J32" s="25"/>
      <c r="K32" s="25"/>
      <c r="L32" s="25"/>
      <c r="M32" s="153"/>
      <c r="N32" s="152"/>
      <c r="O32" s="35"/>
      <c r="P32" s="35"/>
      <c r="Q32" s="35"/>
      <c r="R32" s="35">
        <v>7.4166666666666659E-2</v>
      </c>
      <c r="S32" s="35"/>
      <c r="T32" s="36"/>
      <c r="U32" s="151">
        <v>9.6493055555555554E-2</v>
      </c>
      <c r="V32" s="30"/>
      <c r="W32" s="30"/>
      <c r="X32" s="30"/>
      <c r="Y32" s="30">
        <v>9.857638888888888E-2</v>
      </c>
      <c r="Z32" s="32"/>
      <c r="AA32" s="97">
        <f ca="1">SUM(Champ!AA32)</f>
        <v>387</v>
      </c>
      <c r="AB32" s="65">
        <f t="shared" si="7"/>
        <v>4</v>
      </c>
      <c r="AC32" s="48" t="str">
        <f t="shared" si="8"/>
        <v/>
      </c>
      <c r="AD32" s="130">
        <f t="shared" ca="1" si="9"/>
        <v>10</v>
      </c>
      <c r="AE32" t="s">
        <v>141</v>
      </c>
    </row>
    <row r="33" spans="1:31" ht="15" x14ac:dyDescent="0.2">
      <c r="A33" t="str">
        <f t="shared" si="5"/>
        <v>PaulCoan</v>
      </c>
      <c r="B33" s="42" t="s">
        <v>15</v>
      </c>
      <c r="C33" s="43" t="s">
        <v>126</v>
      </c>
      <c r="D33" s="74">
        <f>VLOOKUP(A33,'DB1'!$A:$D,4,0)</f>
        <v>21114</v>
      </c>
      <c r="E33" s="75">
        <f t="shared" ca="1" si="6"/>
        <v>55</v>
      </c>
      <c r="F33" s="25"/>
      <c r="G33" s="25"/>
      <c r="H33" s="25"/>
      <c r="I33" s="25"/>
      <c r="J33" s="25"/>
      <c r="K33" s="25"/>
      <c r="L33" s="25"/>
      <c r="M33" s="153"/>
      <c r="N33" s="152"/>
      <c r="O33" s="35"/>
      <c r="P33" s="35"/>
      <c r="Q33" s="35"/>
      <c r="R33" s="35"/>
      <c r="S33" s="35"/>
      <c r="T33" s="36"/>
      <c r="U33" s="151"/>
      <c r="V33" s="30"/>
      <c r="W33" s="30"/>
      <c r="X33" s="30"/>
      <c r="Y33" s="30"/>
      <c r="Z33" s="32"/>
      <c r="AA33" s="97">
        <f>SUM(Champ!AA33)</f>
        <v>0</v>
      </c>
      <c r="AB33" s="65">
        <f t="shared" si="7"/>
        <v>0</v>
      </c>
      <c r="AC33" s="48" t="str">
        <f t="shared" si="8"/>
        <v/>
      </c>
      <c r="AD33" s="130">
        <f t="shared" ca="1" si="9"/>
        <v>16</v>
      </c>
      <c r="AE33" t="s">
        <v>141</v>
      </c>
    </row>
    <row r="34" spans="1:31" ht="15" x14ac:dyDescent="0.2">
      <c r="A34" t="str">
        <f t="shared" si="5"/>
        <v>RichardElliott</v>
      </c>
      <c r="B34" s="42" t="s">
        <v>67</v>
      </c>
      <c r="C34" s="43" t="s">
        <v>306</v>
      </c>
      <c r="D34" s="74">
        <f>VLOOKUP(A34,'DB1'!$A:$D,4,0)</f>
        <v>24326</v>
      </c>
      <c r="E34" s="75">
        <f t="shared" ca="1" si="6"/>
        <v>46</v>
      </c>
      <c r="F34" s="25"/>
      <c r="G34" s="25"/>
      <c r="H34" s="25"/>
      <c r="I34" s="25"/>
      <c r="J34" s="25"/>
      <c r="K34" s="25"/>
      <c r="L34" s="25"/>
      <c r="M34" s="153">
        <v>2.7870370370370368E-2</v>
      </c>
      <c r="N34" s="152"/>
      <c r="O34" s="35"/>
      <c r="P34" s="35"/>
      <c r="Q34" s="35"/>
      <c r="R34" s="35">
        <v>4.9594907407407407E-2</v>
      </c>
      <c r="S34" s="35">
        <v>4.6527777777777779E-2</v>
      </c>
      <c r="T34" s="36">
        <v>4.6053240740740742E-2</v>
      </c>
      <c r="U34" s="151"/>
      <c r="V34" s="30"/>
      <c r="W34" s="30"/>
      <c r="X34" s="30"/>
      <c r="Y34" s="30">
        <v>6.0578703703703697E-2</v>
      </c>
      <c r="Z34" s="32">
        <v>0.13749999999999998</v>
      </c>
      <c r="AA34" s="97">
        <f ca="1">SUM(Champ!AA34)</f>
        <v>596</v>
      </c>
      <c r="AB34" s="65">
        <f t="shared" si="7"/>
        <v>6</v>
      </c>
      <c r="AC34" s="48" t="str">
        <f t="shared" si="8"/>
        <v>Yes</v>
      </c>
      <c r="AD34" s="130">
        <f t="shared" ca="1" si="9"/>
        <v>2</v>
      </c>
      <c r="AE34" t="s">
        <v>141</v>
      </c>
    </row>
    <row r="35" spans="1:31" ht="15" x14ac:dyDescent="0.2">
      <c r="A35" t="str">
        <f t="shared" si="5"/>
        <v>DavidGoodall</v>
      </c>
      <c r="B35" s="42" t="s">
        <v>128</v>
      </c>
      <c r="C35" s="43" t="s">
        <v>35</v>
      </c>
      <c r="D35" s="74">
        <f>VLOOKUP(A35,'DB1'!$A:$D,4,0)</f>
        <v>25066</v>
      </c>
      <c r="E35" s="75">
        <f t="shared" ca="1" si="6"/>
        <v>44</v>
      </c>
      <c r="F35" s="25"/>
      <c r="G35" s="25">
        <v>2.7314814814814816E-2</v>
      </c>
      <c r="H35" s="25"/>
      <c r="I35" s="25">
        <v>3.0868055555555555E-2</v>
      </c>
      <c r="J35" s="25">
        <v>1.5127314814814816E-2</v>
      </c>
      <c r="K35" s="25"/>
      <c r="L35" s="25">
        <v>3.2083333333333332E-2</v>
      </c>
      <c r="M35" s="153"/>
      <c r="N35" s="152"/>
      <c r="O35" s="35"/>
      <c r="P35" s="35">
        <v>5.3738425925925926E-2</v>
      </c>
      <c r="Q35" s="35"/>
      <c r="R35" s="35"/>
      <c r="S35" s="35"/>
      <c r="T35" s="36">
        <v>5.0671296296296298E-2</v>
      </c>
      <c r="U35" s="151"/>
      <c r="V35" s="30"/>
      <c r="W35" s="30"/>
      <c r="X35" s="30">
        <v>7.2974537037037032E-2</v>
      </c>
      <c r="Y35" s="30"/>
      <c r="Z35" s="32"/>
      <c r="AA35" s="97">
        <f ca="1">SUM(Champ!AA35)</f>
        <v>587</v>
      </c>
      <c r="AB35" s="65">
        <f t="shared" si="7"/>
        <v>7</v>
      </c>
      <c r="AC35" s="48" t="str">
        <f t="shared" si="8"/>
        <v>Yes</v>
      </c>
      <c r="AD35" s="130">
        <f t="shared" ca="1" si="9"/>
        <v>6</v>
      </c>
      <c r="AE35" t="s">
        <v>141</v>
      </c>
    </row>
    <row r="36" spans="1:31" ht="15" x14ac:dyDescent="0.2">
      <c r="A36" t="str">
        <f t="shared" si="5"/>
        <v>MarkGreaves</v>
      </c>
      <c r="B36" s="42" t="s">
        <v>25</v>
      </c>
      <c r="C36" s="43" t="s">
        <v>26</v>
      </c>
      <c r="D36" s="74">
        <f>VLOOKUP(A36,'DB1'!$A:$D,4,0)</f>
        <v>22789</v>
      </c>
      <c r="E36" s="75">
        <f t="shared" ca="1" si="6"/>
        <v>50</v>
      </c>
      <c r="F36" s="25"/>
      <c r="G36" s="25"/>
      <c r="H36" s="25">
        <v>3.8148148148148146E-2</v>
      </c>
      <c r="I36" s="25"/>
      <c r="J36" s="25"/>
      <c r="K36" s="25"/>
      <c r="L36" s="25"/>
      <c r="M36" s="153"/>
      <c r="N36" s="152"/>
      <c r="O36" s="35"/>
      <c r="P36" s="35"/>
      <c r="Q36" s="35"/>
      <c r="R36" s="35"/>
      <c r="S36" s="35"/>
      <c r="T36" s="36"/>
      <c r="U36" s="151"/>
      <c r="V36" s="30"/>
      <c r="W36" s="30"/>
      <c r="X36" s="30"/>
      <c r="Y36" s="30"/>
      <c r="Z36" s="32"/>
      <c r="AA36" s="97">
        <f ca="1">SUM(Champ!AA36)</f>
        <v>97</v>
      </c>
      <c r="AB36" s="65">
        <f t="shared" si="7"/>
        <v>1</v>
      </c>
      <c r="AC36" s="48" t="str">
        <f t="shared" si="8"/>
        <v/>
      </c>
      <c r="AD36" s="130">
        <f t="shared" ca="1" si="9"/>
        <v>13</v>
      </c>
      <c r="AE36" t="s">
        <v>141</v>
      </c>
    </row>
    <row r="37" spans="1:31" ht="15" x14ac:dyDescent="0.2">
      <c r="A37" s="17" t="str">
        <f t="shared" si="5"/>
        <v>ErrickHannah</v>
      </c>
      <c r="B37" s="42" t="s">
        <v>19</v>
      </c>
      <c r="C37" s="43" t="s">
        <v>20</v>
      </c>
      <c r="D37" s="74">
        <f>VLOOKUP(A37,'DB1'!$A:$D,4,0)</f>
        <v>20769</v>
      </c>
      <c r="E37" s="75">
        <f t="shared" ca="1" si="6"/>
        <v>56</v>
      </c>
      <c r="F37" s="25"/>
      <c r="G37" s="25"/>
      <c r="H37" s="25"/>
      <c r="I37" s="25"/>
      <c r="J37" s="25">
        <v>1.5162037037037036E-2</v>
      </c>
      <c r="K37" s="25">
        <v>2.179398148148148E-2</v>
      </c>
      <c r="L37" s="25">
        <v>3.142361111111111E-2</v>
      </c>
      <c r="M37" s="153"/>
      <c r="N37" s="152"/>
      <c r="O37" s="35"/>
      <c r="P37" s="35">
        <v>5.0439814814814819E-2</v>
      </c>
      <c r="Q37" s="35"/>
      <c r="R37" s="35"/>
      <c r="S37" s="35"/>
      <c r="T37" s="36"/>
      <c r="U37" s="151"/>
      <c r="V37" s="30"/>
      <c r="W37" s="30">
        <v>7.2534722222222223E-2</v>
      </c>
      <c r="X37" s="30"/>
      <c r="Y37" s="30"/>
      <c r="Z37" s="32">
        <v>0.14466435185185186</v>
      </c>
      <c r="AA37" s="97">
        <f ca="1">SUM(Champ!AA37)</f>
        <v>596</v>
      </c>
      <c r="AB37" s="65">
        <f t="shared" si="7"/>
        <v>6</v>
      </c>
      <c r="AC37" s="48" t="str">
        <f t="shared" si="8"/>
        <v>Yes</v>
      </c>
      <c r="AD37" s="130">
        <f t="shared" ca="1" si="9"/>
        <v>2</v>
      </c>
      <c r="AE37" t="s">
        <v>141</v>
      </c>
    </row>
    <row r="38" spans="1:31" ht="15" x14ac:dyDescent="0.2">
      <c r="A38" s="17" t="str">
        <f t="shared" si="5"/>
        <v>GeoffHarrington</v>
      </c>
      <c r="B38" s="42" t="s">
        <v>32</v>
      </c>
      <c r="C38" s="43" t="s">
        <v>33</v>
      </c>
      <c r="D38" s="74">
        <f>VLOOKUP(A38,'DB1'!$A:$D,4,0)</f>
        <v>16872</v>
      </c>
      <c r="E38" s="75">
        <f t="shared" ca="1" si="6"/>
        <v>66</v>
      </c>
      <c r="F38" s="25"/>
      <c r="G38" s="25">
        <v>3.6724537037037035E-2</v>
      </c>
      <c r="H38" s="25">
        <v>4.6354166666666669E-2</v>
      </c>
      <c r="I38" s="25">
        <v>4.2094907407407407E-2</v>
      </c>
      <c r="J38" s="25"/>
      <c r="K38" s="25"/>
      <c r="L38" s="25">
        <v>4.0023148148148148E-2</v>
      </c>
      <c r="M38" s="153">
        <v>3.9953703703703707E-2</v>
      </c>
      <c r="N38" s="152">
        <v>7.3854166666666665E-2</v>
      </c>
      <c r="O38" s="35"/>
      <c r="P38" s="35"/>
      <c r="Q38" s="35"/>
      <c r="R38" s="35"/>
      <c r="S38" s="35">
        <v>6.9895833333333338E-2</v>
      </c>
      <c r="T38" s="36"/>
      <c r="U38" s="151"/>
      <c r="V38" s="30"/>
      <c r="W38" s="30"/>
      <c r="X38" s="30">
        <v>0.10165509259259259</v>
      </c>
      <c r="Y38" s="30"/>
      <c r="Z38" s="32"/>
      <c r="AA38" s="97">
        <f ca="1">SUM(Champ!AA38)</f>
        <v>580</v>
      </c>
      <c r="AB38" s="65">
        <f t="shared" si="7"/>
        <v>8</v>
      </c>
      <c r="AC38" s="48" t="str">
        <f t="shared" si="8"/>
        <v>Yes</v>
      </c>
      <c r="AD38" s="130">
        <f t="shared" ca="1" si="9"/>
        <v>8</v>
      </c>
      <c r="AE38" t="s">
        <v>141</v>
      </c>
    </row>
    <row r="39" spans="1:31" ht="15" x14ac:dyDescent="0.2">
      <c r="A39" s="121" t="str">
        <f t="shared" si="5"/>
        <v>PhilipHawley</v>
      </c>
      <c r="B39" s="42" t="s">
        <v>75</v>
      </c>
      <c r="C39" s="43" t="s">
        <v>22</v>
      </c>
      <c r="D39" s="74">
        <f>VLOOKUP(A39,'DB1'!$A:$D,4,0)</f>
        <v>19371</v>
      </c>
      <c r="E39" s="75">
        <f t="shared" ca="1" si="6"/>
        <v>60</v>
      </c>
      <c r="F39" s="25"/>
      <c r="G39" s="25"/>
      <c r="H39" s="25">
        <v>3.8645833333333331E-2</v>
      </c>
      <c r="I39" s="25"/>
      <c r="J39" s="25"/>
      <c r="K39" s="25">
        <v>2.5497685185185189E-2</v>
      </c>
      <c r="L39" s="25"/>
      <c r="M39" s="153"/>
      <c r="N39" s="152"/>
      <c r="O39" s="35"/>
      <c r="P39" s="35"/>
      <c r="Q39" s="35"/>
      <c r="R39" s="35"/>
      <c r="S39" s="35"/>
      <c r="T39" s="36"/>
      <c r="U39" s="151"/>
      <c r="V39" s="30"/>
      <c r="W39" s="30"/>
      <c r="X39" s="30"/>
      <c r="Y39" s="30"/>
      <c r="Z39" s="32"/>
      <c r="AA39" s="97">
        <f ca="1">SUM(Champ!AA39)</f>
        <v>197</v>
      </c>
      <c r="AB39" s="65">
        <f t="shared" si="7"/>
        <v>2</v>
      </c>
      <c r="AC39" s="48" t="str">
        <f t="shared" si="8"/>
        <v/>
      </c>
      <c r="AD39" s="130">
        <f t="shared" ca="1" si="9"/>
        <v>12</v>
      </c>
      <c r="AE39" t="s">
        <v>141</v>
      </c>
    </row>
    <row r="40" spans="1:31" ht="15" x14ac:dyDescent="0.2">
      <c r="A40" t="str">
        <f t="shared" si="5"/>
        <v>DavidHeaton</v>
      </c>
      <c r="B40" s="67" t="s">
        <v>128</v>
      </c>
      <c r="C40" s="68" t="s">
        <v>129</v>
      </c>
      <c r="D40" s="74">
        <f>VLOOKUP(A40,'DB1'!$A:$D,4,0)</f>
        <v>22342</v>
      </c>
      <c r="E40" s="75">
        <f t="shared" ca="1" si="6"/>
        <v>51</v>
      </c>
      <c r="F40" s="25"/>
      <c r="G40" s="25"/>
      <c r="H40" s="25"/>
      <c r="I40" s="25"/>
      <c r="J40" s="25"/>
      <c r="K40" s="25"/>
      <c r="L40" s="25"/>
      <c r="M40" s="153"/>
      <c r="N40" s="152"/>
      <c r="O40" s="35"/>
      <c r="P40" s="35"/>
      <c r="Q40" s="35"/>
      <c r="R40" s="35"/>
      <c r="S40" s="35"/>
      <c r="T40" s="36"/>
      <c r="U40" s="151"/>
      <c r="V40" s="30"/>
      <c r="W40" s="30"/>
      <c r="X40" s="30"/>
      <c r="Y40" s="30"/>
      <c r="Z40" s="32"/>
      <c r="AA40" s="97">
        <f>SUM(Champ!AA40)</f>
        <v>0</v>
      </c>
      <c r="AB40" s="65">
        <f t="shared" si="7"/>
        <v>0</v>
      </c>
      <c r="AC40" s="48" t="str">
        <f t="shared" si="8"/>
        <v/>
      </c>
      <c r="AD40" s="130">
        <f t="shared" ca="1" si="9"/>
        <v>16</v>
      </c>
      <c r="AE40" t="s">
        <v>141</v>
      </c>
    </row>
    <row r="41" spans="1:31" ht="15" x14ac:dyDescent="0.2">
      <c r="A41" t="str">
        <f t="shared" si="5"/>
        <v>KennethHutton</v>
      </c>
      <c r="B41" s="42" t="s">
        <v>104</v>
      </c>
      <c r="C41" s="43" t="s">
        <v>105</v>
      </c>
      <c r="D41" s="74">
        <f>VLOOKUP(A41,'DB1'!$A:$D,4,0)</f>
        <v>23816</v>
      </c>
      <c r="E41" s="75">
        <f t="shared" ca="1" si="6"/>
        <v>47</v>
      </c>
      <c r="F41" s="25"/>
      <c r="G41" s="25"/>
      <c r="H41" s="25"/>
      <c r="I41" s="25"/>
      <c r="J41" s="25"/>
      <c r="K41" s="25"/>
      <c r="L41" s="25"/>
      <c r="M41" s="153"/>
      <c r="N41" s="152"/>
      <c r="O41" s="35"/>
      <c r="P41" s="35"/>
      <c r="Q41" s="35"/>
      <c r="R41" s="35"/>
      <c r="S41" s="35"/>
      <c r="T41" s="36"/>
      <c r="U41" s="151"/>
      <c r="V41" s="30"/>
      <c r="W41" s="30"/>
      <c r="X41" s="30"/>
      <c r="Y41" s="30"/>
      <c r="Z41" s="32"/>
      <c r="AA41" s="97">
        <f>SUM(Champ!AA41)</f>
        <v>0</v>
      </c>
      <c r="AB41" s="65">
        <f t="shared" si="7"/>
        <v>0</v>
      </c>
      <c r="AC41" s="48" t="str">
        <f t="shared" si="8"/>
        <v/>
      </c>
      <c r="AD41" s="130">
        <f t="shared" ca="1" si="9"/>
        <v>16</v>
      </c>
      <c r="AE41" t="s">
        <v>141</v>
      </c>
    </row>
    <row r="42" spans="1:31" ht="15" x14ac:dyDescent="0.2">
      <c r="A42" t="str">
        <f t="shared" si="5"/>
        <v>PaulJackson</v>
      </c>
      <c r="B42" s="42" t="s">
        <v>15</v>
      </c>
      <c r="C42" s="43" t="s">
        <v>16</v>
      </c>
      <c r="D42" s="74">
        <f>VLOOKUP(A42,'DB1'!$A:$D,4,0)</f>
        <v>27092</v>
      </c>
      <c r="E42" s="75">
        <f t="shared" ca="1" si="6"/>
        <v>38</v>
      </c>
      <c r="F42" s="21"/>
      <c r="G42" s="25"/>
      <c r="H42" s="25"/>
      <c r="I42" s="25">
        <v>2.5949074074074072E-2</v>
      </c>
      <c r="J42" s="25"/>
      <c r="K42" s="25"/>
      <c r="L42" s="25">
        <v>2.736111111111111E-2</v>
      </c>
      <c r="M42" s="153">
        <v>2.6990740740740742E-2</v>
      </c>
      <c r="N42" s="152">
        <v>4.2928240740740746E-2</v>
      </c>
      <c r="O42" s="35"/>
      <c r="P42" s="35"/>
      <c r="Q42" s="35"/>
      <c r="R42" s="35"/>
      <c r="S42" s="35">
        <v>4.4756944444444446E-2</v>
      </c>
      <c r="T42" s="36"/>
      <c r="U42" s="29">
        <v>5.7997685185185187E-2</v>
      </c>
      <c r="V42" s="30"/>
      <c r="W42" s="30"/>
      <c r="X42" s="30"/>
      <c r="Y42" s="30">
        <v>5.8750000000000004E-2</v>
      </c>
      <c r="Z42" s="32">
        <v>0.13440972222222222</v>
      </c>
      <c r="AA42" s="97">
        <f ca="1">SUM(Champ!AA42)</f>
        <v>594</v>
      </c>
      <c r="AB42" s="65">
        <f t="shared" si="7"/>
        <v>8</v>
      </c>
      <c r="AC42" s="1" t="str">
        <f t="shared" si="8"/>
        <v>Yes</v>
      </c>
      <c r="AD42" s="130">
        <f t="shared" ca="1" si="9"/>
        <v>4</v>
      </c>
      <c r="AE42" t="s">
        <v>141</v>
      </c>
    </row>
    <row r="43" spans="1:31" ht="15" x14ac:dyDescent="0.2">
      <c r="A43" s="17" t="str">
        <f t="shared" si="5"/>
        <v>JordanJenkinson</v>
      </c>
      <c r="B43" s="42" t="s">
        <v>102</v>
      </c>
      <c r="C43" s="43" t="s">
        <v>103</v>
      </c>
      <c r="D43" s="74">
        <f>VLOOKUP(A43,'DB1'!$A:$D,4,0)</f>
        <v>31103</v>
      </c>
      <c r="E43" s="75">
        <f t="shared" ca="1" si="6"/>
        <v>27</v>
      </c>
      <c r="F43" s="44"/>
      <c r="G43" s="45"/>
      <c r="H43" s="45"/>
      <c r="I43" s="45"/>
      <c r="J43" s="45"/>
      <c r="K43" s="45"/>
      <c r="L43" s="25"/>
      <c r="M43" s="28"/>
      <c r="N43" s="46"/>
      <c r="O43" s="45"/>
      <c r="P43" s="45"/>
      <c r="Q43" s="35"/>
      <c r="R43" s="35"/>
      <c r="S43" s="35"/>
      <c r="T43" s="36"/>
      <c r="U43" s="46"/>
      <c r="V43" s="45"/>
      <c r="W43" s="45"/>
      <c r="X43" s="45"/>
      <c r="Y43" s="30"/>
      <c r="Z43" s="32"/>
      <c r="AA43" s="97">
        <f>SUM(Champ!AA43)</f>
        <v>0</v>
      </c>
      <c r="AB43" s="65">
        <f t="shared" si="7"/>
        <v>0</v>
      </c>
      <c r="AC43" s="66" t="str">
        <f t="shared" si="8"/>
        <v/>
      </c>
      <c r="AD43" s="130">
        <f t="shared" ca="1" si="9"/>
        <v>16</v>
      </c>
      <c r="AE43" t="s">
        <v>141</v>
      </c>
    </row>
    <row r="44" spans="1:31" ht="15" x14ac:dyDescent="0.2">
      <c r="A44" t="str">
        <f t="shared" si="5"/>
        <v>CraigKershaw</v>
      </c>
      <c r="B44" s="42" t="s">
        <v>130</v>
      </c>
      <c r="C44" s="43" t="s">
        <v>131</v>
      </c>
      <c r="D44" s="74">
        <f>VLOOKUP(A44,'DB1'!$A:$D,4,0)</f>
        <v>17165</v>
      </c>
      <c r="E44" s="75">
        <f t="shared" ca="1" si="6"/>
        <v>66</v>
      </c>
      <c r="F44" s="21"/>
      <c r="G44" s="25"/>
      <c r="H44" s="25"/>
      <c r="I44" s="25"/>
      <c r="J44" s="25"/>
      <c r="K44" s="25"/>
      <c r="L44" s="25"/>
      <c r="M44" s="28"/>
      <c r="N44" s="34"/>
      <c r="O44" s="35"/>
      <c r="P44" s="35"/>
      <c r="Q44" s="35"/>
      <c r="R44" s="35"/>
      <c r="S44" s="35"/>
      <c r="T44" s="36"/>
      <c r="U44" s="29"/>
      <c r="V44" s="30"/>
      <c r="W44" s="30"/>
      <c r="X44" s="30"/>
      <c r="Y44" s="30"/>
      <c r="Z44" s="32"/>
      <c r="AA44" s="97">
        <f>SUM(Champ!AA44)</f>
        <v>0</v>
      </c>
      <c r="AB44" s="65">
        <f t="shared" si="7"/>
        <v>0</v>
      </c>
      <c r="AC44" s="1" t="str">
        <f t="shared" si="8"/>
        <v/>
      </c>
      <c r="AD44" s="130">
        <f t="shared" ca="1" si="9"/>
        <v>16</v>
      </c>
      <c r="AE44" t="s">
        <v>141</v>
      </c>
    </row>
    <row r="45" spans="1:31" ht="15" x14ac:dyDescent="0.2">
      <c r="A45" t="str">
        <f t="shared" si="5"/>
        <v>VictorKilgore</v>
      </c>
      <c r="B45" s="42" t="s">
        <v>315</v>
      </c>
      <c r="C45" s="43" t="s">
        <v>42</v>
      </c>
      <c r="D45" s="74">
        <f>VLOOKUP(A45,'DB1'!$A:$D,4,0)</f>
        <v>12309</v>
      </c>
      <c r="E45" s="75">
        <f t="shared" ca="1" si="6"/>
        <v>79</v>
      </c>
      <c r="F45" s="56"/>
      <c r="G45" s="25"/>
      <c r="H45" s="25"/>
      <c r="I45" s="25"/>
      <c r="J45" s="25"/>
      <c r="K45" s="25"/>
      <c r="L45" s="25"/>
      <c r="M45" s="28"/>
      <c r="N45" s="34"/>
      <c r="O45" s="35"/>
      <c r="P45" s="35"/>
      <c r="Q45" s="35"/>
      <c r="R45" s="35"/>
      <c r="S45" s="35"/>
      <c r="T45" s="36"/>
      <c r="U45" s="29"/>
      <c r="V45" s="30"/>
      <c r="W45" s="30"/>
      <c r="X45" s="30"/>
      <c r="Y45" s="30"/>
      <c r="Z45" s="32"/>
      <c r="AA45" s="97">
        <f>SUM(Champ!AA45)</f>
        <v>0</v>
      </c>
      <c r="AB45" s="65">
        <f t="shared" si="7"/>
        <v>0</v>
      </c>
      <c r="AC45" s="1" t="str">
        <f t="shared" si="8"/>
        <v/>
      </c>
      <c r="AD45" s="130">
        <f t="shared" ca="1" si="9"/>
        <v>16</v>
      </c>
      <c r="AE45" t="s">
        <v>141</v>
      </c>
    </row>
    <row r="46" spans="1:31" ht="15" x14ac:dyDescent="0.2">
      <c r="A46" t="str">
        <f t="shared" si="5"/>
        <v>PhilipLowden</v>
      </c>
      <c r="B46" s="42" t="s">
        <v>75</v>
      </c>
      <c r="C46" s="43" t="s">
        <v>76</v>
      </c>
      <c r="D46" s="74">
        <f>VLOOKUP(A46,'DB1'!$A:$D,4,0)</f>
        <v>22612</v>
      </c>
      <c r="E46" s="75">
        <f t="shared" ca="1" si="6"/>
        <v>51</v>
      </c>
      <c r="F46" s="56"/>
      <c r="G46" s="25"/>
      <c r="H46" s="25"/>
      <c r="I46" s="25"/>
      <c r="J46" s="25"/>
      <c r="K46" s="25"/>
      <c r="L46" s="25"/>
      <c r="M46" s="28"/>
      <c r="N46" s="34"/>
      <c r="O46" s="35"/>
      <c r="P46" s="35"/>
      <c r="Q46" s="35"/>
      <c r="R46" s="35"/>
      <c r="S46" s="35"/>
      <c r="T46" s="36"/>
      <c r="U46" s="29"/>
      <c r="V46" s="30"/>
      <c r="W46" s="30"/>
      <c r="X46" s="30"/>
      <c r="Y46" s="30"/>
      <c r="Z46" s="32"/>
      <c r="AA46" s="97">
        <f>SUM(Champ!AA46)</f>
        <v>0</v>
      </c>
      <c r="AB46" s="65">
        <f t="shared" si="7"/>
        <v>0</v>
      </c>
      <c r="AC46" s="1" t="str">
        <f t="shared" si="8"/>
        <v/>
      </c>
      <c r="AD46" s="130">
        <f t="shared" ca="1" si="9"/>
        <v>16</v>
      </c>
      <c r="AE46" t="s">
        <v>141</v>
      </c>
    </row>
    <row r="47" spans="1:31" ht="15" x14ac:dyDescent="0.2">
      <c r="A47" t="str">
        <f t="shared" si="5"/>
        <v>KennethMacLeod</v>
      </c>
      <c r="B47" s="42" t="s">
        <v>104</v>
      </c>
      <c r="C47" s="43" t="s">
        <v>115</v>
      </c>
      <c r="D47" s="74">
        <f>VLOOKUP(A47,'DB1'!$A:$D,4,0)</f>
        <v>23369</v>
      </c>
      <c r="E47" s="75">
        <f t="shared" ca="1" si="6"/>
        <v>49</v>
      </c>
      <c r="F47" s="44"/>
      <c r="G47" s="45"/>
      <c r="H47" s="45"/>
      <c r="I47" s="45"/>
      <c r="J47" s="25"/>
      <c r="K47" s="25"/>
      <c r="L47" s="25"/>
      <c r="M47" s="28">
        <v>3.4918981481481481E-2</v>
      </c>
      <c r="N47" s="46"/>
      <c r="O47" s="35"/>
      <c r="P47" s="35"/>
      <c r="Q47" s="35"/>
      <c r="R47" s="35"/>
      <c r="S47" s="35"/>
      <c r="T47" s="36"/>
      <c r="U47" s="46"/>
      <c r="V47" s="45"/>
      <c r="W47" s="45"/>
      <c r="X47" s="45"/>
      <c r="Y47" s="30"/>
      <c r="Z47" s="32"/>
      <c r="AA47" s="97">
        <f ca="1">SUM(Champ!AA47)</f>
        <v>94</v>
      </c>
      <c r="AB47" s="65">
        <f t="shared" si="7"/>
        <v>1</v>
      </c>
      <c r="AC47" s="1" t="str">
        <f t="shared" si="8"/>
        <v/>
      </c>
      <c r="AD47" s="130">
        <f t="shared" ca="1" si="9"/>
        <v>15</v>
      </c>
      <c r="AE47" t="s">
        <v>141</v>
      </c>
    </row>
    <row r="48" spans="1:31" ht="15" x14ac:dyDescent="0.2">
      <c r="A48" t="str">
        <f t="shared" si="5"/>
        <v>IanMcDougall</v>
      </c>
      <c r="B48" s="42" t="s">
        <v>17</v>
      </c>
      <c r="C48" s="43" t="s">
        <v>18</v>
      </c>
      <c r="D48" s="74">
        <f>VLOOKUP(A48,'DB1'!$A:$D,4,0)</f>
        <v>22303</v>
      </c>
      <c r="E48" s="75">
        <f t="shared" ca="1" si="6"/>
        <v>52</v>
      </c>
      <c r="F48" s="56"/>
      <c r="G48" s="25">
        <v>2.3668981481481485E-2</v>
      </c>
      <c r="H48" s="25">
        <v>2.8530092592592593E-2</v>
      </c>
      <c r="I48" s="25">
        <v>2.7013888888888889E-2</v>
      </c>
      <c r="J48" s="25">
        <v>1.3391203703703704E-2</v>
      </c>
      <c r="K48" s="25"/>
      <c r="L48" s="25">
        <v>2.7557870370370368E-2</v>
      </c>
      <c r="M48" s="28"/>
      <c r="N48" s="34">
        <v>4.6527777777777779E-2</v>
      </c>
      <c r="O48" s="35"/>
      <c r="P48" s="35">
        <v>4.5439814814814815E-2</v>
      </c>
      <c r="Q48" s="35"/>
      <c r="R48" s="35">
        <v>4.912037037037037E-2</v>
      </c>
      <c r="S48" s="35">
        <v>4.7141203703703706E-2</v>
      </c>
      <c r="T48" s="36">
        <v>4.53587962962963E-2</v>
      </c>
      <c r="U48" s="29"/>
      <c r="V48" s="30"/>
      <c r="W48" s="30">
        <v>6.6018518518518518E-2</v>
      </c>
      <c r="X48" s="30"/>
      <c r="Y48" s="30"/>
      <c r="Z48" s="32"/>
      <c r="AA48" s="97">
        <f ca="1">SUM(Champ!AA48)</f>
        <v>600</v>
      </c>
      <c r="AB48" s="65">
        <f t="shared" si="7"/>
        <v>11</v>
      </c>
      <c r="AC48" s="1" t="str">
        <f t="shared" si="8"/>
        <v>Yes</v>
      </c>
      <c r="AD48" s="130">
        <f t="shared" ca="1" si="9"/>
        <v>1</v>
      </c>
      <c r="AE48" t="s">
        <v>141</v>
      </c>
    </row>
    <row r="49" spans="1:31" ht="15" x14ac:dyDescent="0.2">
      <c r="A49" t="str">
        <f t="shared" si="5"/>
        <v>PaulMcKendrey</v>
      </c>
      <c r="B49" s="42" t="s">
        <v>15</v>
      </c>
      <c r="C49" s="43" t="s">
        <v>49</v>
      </c>
      <c r="D49" s="74">
        <f>VLOOKUP(A49,'DB1'!$A:$D,4,0)</f>
        <v>24771</v>
      </c>
      <c r="E49" s="75">
        <f t="shared" ca="1" si="6"/>
        <v>45</v>
      </c>
      <c r="F49" s="56"/>
      <c r="G49" s="25"/>
      <c r="H49" s="25"/>
      <c r="I49" s="25"/>
      <c r="J49" s="25"/>
      <c r="K49" s="25"/>
      <c r="L49" s="25"/>
      <c r="M49" s="28"/>
      <c r="N49" s="34"/>
      <c r="O49" s="35"/>
      <c r="P49" s="35"/>
      <c r="Q49" s="35"/>
      <c r="R49" s="35"/>
      <c r="S49" s="35"/>
      <c r="T49" s="36"/>
      <c r="U49" s="29"/>
      <c r="V49" s="30"/>
      <c r="W49" s="30"/>
      <c r="X49" s="30"/>
      <c r="Y49" s="30"/>
      <c r="Z49" s="32"/>
      <c r="AA49" s="97">
        <f>SUM(Champ!AA49)</f>
        <v>0</v>
      </c>
      <c r="AB49" s="65">
        <f t="shared" si="7"/>
        <v>0</v>
      </c>
      <c r="AC49" s="66" t="str">
        <f t="shared" si="8"/>
        <v/>
      </c>
      <c r="AD49" s="130">
        <f t="shared" ca="1" si="9"/>
        <v>16</v>
      </c>
      <c r="AE49" t="s">
        <v>141</v>
      </c>
    </row>
    <row r="50" spans="1:31" ht="15" x14ac:dyDescent="0.2">
      <c r="A50" t="str">
        <f t="shared" si="5"/>
        <v>MikeMcKenzie</v>
      </c>
      <c r="B50" s="42" t="s">
        <v>40</v>
      </c>
      <c r="C50" s="43" t="s">
        <v>41</v>
      </c>
      <c r="D50" s="74">
        <f>VLOOKUP(A50,'DB1'!$A:$D,4,0)</f>
        <v>20890</v>
      </c>
      <c r="E50" s="75">
        <f t="shared" ca="1" si="6"/>
        <v>55</v>
      </c>
      <c r="F50" s="21"/>
      <c r="G50" s="25">
        <v>3.0023148148148149E-2</v>
      </c>
      <c r="H50" s="25">
        <v>3.8518518518518521E-2</v>
      </c>
      <c r="I50" s="25">
        <v>3.6724537037037035E-2</v>
      </c>
      <c r="J50" s="25"/>
      <c r="K50" s="25"/>
      <c r="L50" s="25"/>
      <c r="M50" s="28"/>
      <c r="N50" s="34"/>
      <c r="O50" s="35"/>
      <c r="P50" s="35">
        <v>6.0532407407407403E-2</v>
      </c>
      <c r="Q50" s="35"/>
      <c r="R50" s="35"/>
      <c r="S50" s="35"/>
      <c r="T50" s="36"/>
      <c r="U50" s="29"/>
      <c r="V50" s="30"/>
      <c r="W50" s="30"/>
      <c r="X50" s="30"/>
      <c r="Y50" s="30"/>
      <c r="Z50" s="32"/>
      <c r="AA50" s="97">
        <f ca="1">SUM(Champ!AA50)</f>
        <v>389</v>
      </c>
      <c r="AB50" s="65">
        <f t="shared" si="7"/>
        <v>4</v>
      </c>
      <c r="AC50" s="1" t="str">
        <f t="shared" si="8"/>
        <v/>
      </c>
      <c r="AD50" s="130">
        <f t="shared" ca="1" si="9"/>
        <v>9</v>
      </c>
      <c r="AE50" t="s">
        <v>141</v>
      </c>
    </row>
    <row r="51" spans="1:31" ht="15" x14ac:dyDescent="0.2">
      <c r="A51" t="str">
        <f t="shared" si="5"/>
        <v>RobertMcVeigh</v>
      </c>
      <c r="B51" s="42" t="s">
        <v>106</v>
      </c>
      <c r="C51" s="43" t="s">
        <v>107</v>
      </c>
      <c r="D51" s="74">
        <f>VLOOKUP(A51,'DB1'!$A:$D,4,0)</f>
        <v>20351</v>
      </c>
      <c r="E51" s="75">
        <f t="shared" ca="1" si="6"/>
        <v>57</v>
      </c>
      <c r="F51" s="21"/>
      <c r="G51" s="25"/>
      <c r="H51" s="25"/>
      <c r="I51" s="25"/>
      <c r="J51" s="25"/>
      <c r="K51" s="25"/>
      <c r="L51" s="25"/>
      <c r="M51" s="28"/>
      <c r="N51" s="34"/>
      <c r="O51" s="35"/>
      <c r="P51" s="35"/>
      <c r="Q51" s="35"/>
      <c r="R51" s="35"/>
      <c r="S51" s="35"/>
      <c r="T51" s="36"/>
      <c r="U51" s="29"/>
      <c r="V51" s="30"/>
      <c r="W51" s="30"/>
      <c r="X51" s="30"/>
      <c r="Y51" s="30"/>
      <c r="Z51" s="32"/>
      <c r="AA51" s="97">
        <f>SUM(Champ!AA51)</f>
        <v>0</v>
      </c>
      <c r="AB51" s="65">
        <f t="shared" si="7"/>
        <v>0</v>
      </c>
      <c r="AC51" s="1" t="str">
        <f t="shared" si="8"/>
        <v/>
      </c>
      <c r="AD51" s="130">
        <f t="shared" ca="1" si="9"/>
        <v>16</v>
      </c>
      <c r="AE51" t="s">
        <v>141</v>
      </c>
    </row>
    <row r="52" spans="1:31" ht="15" x14ac:dyDescent="0.2">
      <c r="A52" t="str">
        <f t="shared" si="5"/>
        <v>JimMuir</v>
      </c>
      <c r="B52" s="42" t="s">
        <v>23</v>
      </c>
      <c r="C52" s="43" t="s">
        <v>108</v>
      </c>
      <c r="D52" s="74">
        <f>VLOOKUP(A52,'DB1'!$A:$D,4,0)</f>
        <v>25237</v>
      </c>
      <c r="E52" s="75">
        <f t="shared" ca="1" si="6"/>
        <v>43</v>
      </c>
      <c r="F52" s="44"/>
      <c r="G52" s="45"/>
      <c r="H52" s="45"/>
      <c r="I52" s="45"/>
      <c r="J52" s="25"/>
      <c r="K52" s="25"/>
      <c r="L52" s="25"/>
      <c r="M52" s="28">
        <v>3.2083333333333332E-2</v>
      </c>
      <c r="N52" s="34"/>
      <c r="O52" s="35"/>
      <c r="P52" s="35"/>
      <c r="Q52" s="35"/>
      <c r="R52" s="35"/>
      <c r="S52" s="35"/>
      <c r="T52" s="36"/>
      <c r="U52" s="29"/>
      <c r="V52" s="30"/>
      <c r="W52" s="30"/>
      <c r="X52" s="30"/>
      <c r="Y52" s="30"/>
      <c r="Z52" s="32"/>
      <c r="AA52" s="97">
        <f ca="1">SUM(Champ!AA52)</f>
        <v>96</v>
      </c>
      <c r="AB52" s="65">
        <f t="shared" si="7"/>
        <v>1</v>
      </c>
      <c r="AC52" s="1" t="str">
        <f t="shared" si="8"/>
        <v/>
      </c>
      <c r="AD52" s="130">
        <f t="shared" ca="1" si="9"/>
        <v>14</v>
      </c>
      <c r="AE52" t="s">
        <v>141</v>
      </c>
    </row>
    <row r="53" spans="1:31" ht="15" x14ac:dyDescent="0.2">
      <c r="A53" t="str">
        <f t="shared" si="5"/>
        <v>GaryPorter</v>
      </c>
      <c r="B53" s="42" t="s">
        <v>113</v>
      </c>
      <c r="C53" s="43" t="s">
        <v>114</v>
      </c>
      <c r="D53" s="74">
        <f>VLOOKUP(A53,'DB1'!$A:$D,4,0)</f>
        <v>26669</v>
      </c>
      <c r="E53" s="75">
        <f t="shared" ca="1" si="6"/>
        <v>40</v>
      </c>
      <c r="F53" s="21"/>
      <c r="G53" s="25"/>
      <c r="H53" s="25"/>
      <c r="I53" s="25">
        <v>3.3587962962962965E-2</v>
      </c>
      <c r="J53" s="25"/>
      <c r="K53" s="25"/>
      <c r="L53" s="25"/>
      <c r="M53" s="28"/>
      <c r="N53" s="34"/>
      <c r="O53" s="35"/>
      <c r="P53" s="35">
        <v>5.3668981481481477E-2</v>
      </c>
      <c r="Q53" s="35"/>
      <c r="R53" s="35"/>
      <c r="S53" s="35"/>
      <c r="T53" s="36"/>
      <c r="U53" s="29"/>
      <c r="V53" s="30"/>
      <c r="W53" s="30"/>
      <c r="X53" s="30"/>
      <c r="Y53" s="30"/>
      <c r="Z53" s="32">
        <v>0.15833333333333333</v>
      </c>
      <c r="AA53" s="97">
        <f ca="1">SUM(Champ!AA53)</f>
        <v>287</v>
      </c>
      <c r="AB53" s="65">
        <f t="shared" si="7"/>
        <v>3</v>
      </c>
      <c r="AC53" s="1" t="str">
        <f t="shared" si="8"/>
        <v/>
      </c>
      <c r="AD53" s="130">
        <f t="shared" ca="1" si="9"/>
        <v>11</v>
      </c>
      <c r="AE53" t="s">
        <v>141</v>
      </c>
    </row>
    <row r="54" spans="1:31" ht="15" x14ac:dyDescent="0.2">
      <c r="A54" t="str">
        <f t="shared" si="5"/>
        <v>IanPuddlefoot</v>
      </c>
      <c r="B54" s="42" t="s">
        <v>17</v>
      </c>
      <c r="C54" s="43" t="s">
        <v>135</v>
      </c>
      <c r="D54" s="74">
        <f>VLOOKUP(A54,'DB1'!$A:$D,4,0)</f>
        <v>20617</v>
      </c>
      <c r="E54" s="75">
        <f t="shared" ca="1" si="6"/>
        <v>56</v>
      </c>
      <c r="F54" s="21"/>
      <c r="G54" s="25"/>
      <c r="H54" s="25"/>
      <c r="I54" s="25"/>
      <c r="J54" s="25"/>
      <c r="K54" s="25"/>
      <c r="L54" s="25"/>
      <c r="M54" s="28"/>
      <c r="N54" s="34"/>
      <c r="O54" s="35"/>
      <c r="P54" s="35"/>
      <c r="Q54" s="35"/>
      <c r="R54" s="35"/>
      <c r="S54" s="35"/>
      <c r="T54" s="36"/>
      <c r="U54" s="29"/>
      <c r="V54" s="30"/>
      <c r="W54" s="30"/>
      <c r="X54" s="30"/>
      <c r="Y54" s="30"/>
      <c r="Z54" s="32"/>
      <c r="AA54" s="97">
        <f>SUM(Champ!AA54)</f>
        <v>0</v>
      </c>
      <c r="AB54" s="65">
        <f t="shared" si="7"/>
        <v>0</v>
      </c>
      <c r="AC54" s="1" t="str">
        <f t="shared" si="8"/>
        <v/>
      </c>
      <c r="AD54" s="130">
        <f t="shared" ca="1" si="9"/>
        <v>16</v>
      </c>
      <c r="AE54" t="s">
        <v>141</v>
      </c>
    </row>
    <row r="55" spans="1:31" ht="15" x14ac:dyDescent="0.2">
      <c r="A55" t="str">
        <f t="shared" si="5"/>
        <v>JohnSteele</v>
      </c>
      <c r="B55" s="42" t="s">
        <v>111</v>
      </c>
      <c r="C55" s="43" t="s">
        <v>112</v>
      </c>
      <c r="D55" s="74">
        <f>VLOOKUP(A55,'DB1'!$A:$D,4,0)</f>
        <v>20339</v>
      </c>
      <c r="E55" s="75">
        <f t="shared" ca="1" si="6"/>
        <v>57</v>
      </c>
      <c r="F55" s="21"/>
      <c r="G55" s="25"/>
      <c r="H55" s="25"/>
      <c r="I55" s="25"/>
      <c r="J55" s="25"/>
      <c r="K55" s="25"/>
      <c r="L55" s="25"/>
      <c r="M55" s="28"/>
      <c r="N55" s="34"/>
      <c r="O55" s="35"/>
      <c r="P55" s="35"/>
      <c r="Q55" s="35"/>
      <c r="R55" s="35"/>
      <c r="S55" s="35"/>
      <c r="T55" s="36"/>
      <c r="U55" s="29"/>
      <c r="V55" s="30"/>
      <c r="W55" s="30"/>
      <c r="X55" s="30"/>
      <c r="Y55" s="30"/>
      <c r="Z55" s="32"/>
      <c r="AA55" s="97">
        <f>SUM(Champ!AA55)</f>
        <v>0</v>
      </c>
      <c r="AB55" s="65">
        <f t="shared" si="7"/>
        <v>0</v>
      </c>
      <c r="AC55" s="1" t="str">
        <f t="shared" si="8"/>
        <v/>
      </c>
      <c r="AD55" s="130">
        <f t="shared" ca="1" si="9"/>
        <v>16</v>
      </c>
      <c r="AE55" t="s">
        <v>141</v>
      </c>
    </row>
    <row r="56" spans="1:31" ht="15" x14ac:dyDescent="0.2">
      <c r="A56" t="str">
        <f t="shared" si="5"/>
        <v>JosephWalker</v>
      </c>
      <c r="B56" s="42" t="s">
        <v>316</v>
      </c>
      <c r="C56" s="43" t="s">
        <v>72</v>
      </c>
      <c r="D56" s="74">
        <f>VLOOKUP(A56,'DB1'!$A:$D,4,0)</f>
        <v>18011</v>
      </c>
      <c r="E56" s="75">
        <f t="shared" ca="1" si="6"/>
        <v>63</v>
      </c>
      <c r="F56" s="21"/>
      <c r="G56" s="25"/>
      <c r="H56" s="25"/>
      <c r="I56" s="25"/>
      <c r="J56" s="25"/>
      <c r="K56" s="25"/>
      <c r="L56" s="25"/>
      <c r="M56" s="28"/>
      <c r="N56" s="34"/>
      <c r="O56" s="35"/>
      <c r="P56" s="35"/>
      <c r="Q56" s="35"/>
      <c r="R56" s="35"/>
      <c r="S56" s="35"/>
      <c r="T56" s="36"/>
      <c r="U56" s="29"/>
      <c r="V56" s="30"/>
      <c r="W56" s="30"/>
      <c r="X56" s="30"/>
      <c r="Y56" s="30"/>
      <c r="Z56" s="32"/>
      <c r="AA56" s="97">
        <f>SUM(Champ!AA56)</f>
        <v>0</v>
      </c>
      <c r="AB56" s="65">
        <f t="shared" si="7"/>
        <v>0</v>
      </c>
      <c r="AC56" s="1" t="str">
        <f t="shared" si="8"/>
        <v/>
      </c>
      <c r="AD56" s="130">
        <f t="shared" ca="1" si="9"/>
        <v>16</v>
      </c>
      <c r="AE56" t="s">
        <v>141</v>
      </c>
    </row>
    <row r="57" spans="1:31" ht="15" x14ac:dyDescent="0.2">
      <c r="A57" t="str">
        <f t="shared" si="5"/>
        <v>ChristopherWear</v>
      </c>
      <c r="B57" s="42" t="s">
        <v>109</v>
      </c>
      <c r="C57" s="43" t="s">
        <v>110</v>
      </c>
      <c r="D57" s="74">
        <f>VLOOKUP(A57,'DB1'!$A:$D,4,0)</f>
        <v>26414</v>
      </c>
      <c r="E57" s="75">
        <f t="shared" ca="1" si="6"/>
        <v>40</v>
      </c>
      <c r="F57" s="44"/>
      <c r="G57" s="45"/>
      <c r="H57" s="45"/>
      <c r="I57" s="45"/>
      <c r="J57" s="25">
        <v>1.4166666666666666E-2</v>
      </c>
      <c r="K57" s="25"/>
      <c r="L57" s="25">
        <v>3.0682870370370371E-2</v>
      </c>
      <c r="M57" s="28">
        <v>2.9039351851851854E-2</v>
      </c>
      <c r="N57" s="46"/>
      <c r="O57" s="45"/>
      <c r="P57" s="45"/>
      <c r="Q57" s="35"/>
      <c r="R57" s="35">
        <v>5.1666666666666666E-2</v>
      </c>
      <c r="S57" s="35">
        <v>5.0138888888888893E-2</v>
      </c>
      <c r="T57" s="36">
        <v>4.7615740740740743E-2</v>
      </c>
      <c r="U57" s="46"/>
      <c r="V57" s="45"/>
      <c r="W57" s="45"/>
      <c r="X57" s="45"/>
      <c r="Y57" s="30">
        <v>6.3750000000000001E-2</v>
      </c>
      <c r="Z57" s="32"/>
      <c r="AA57" s="97">
        <f ca="1">SUM(Champ!AA57)</f>
        <v>584</v>
      </c>
      <c r="AB57" s="65">
        <f t="shared" si="7"/>
        <v>7</v>
      </c>
      <c r="AC57" s="1" t="str">
        <f t="shared" si="8"/>
        <v>Yes</v>
      </c>
      <c r="AD57" s="130">
        <f t="shared" ca="1" si="9"/>
        <v>7</v>
      </c>
      <c r="AE57" t="s">
        <v>141</v>
      </c>
    </row>
    <row r="58" spans="1:31" ht="15" x14ac:dyDescent="0.2">
      <c r="A58" t="str">
        <f t="shared" si="5"/>
        <v>JamesWelsh</v>
      </c>
      <c r="B58" s="42" t="s">
        <v>317</v>
      </c>
      <c r="C58" s="43" t="s">
        <v>24</v>
      </c>
      <c r="D58" s="74">
        <f>VLOOKUP(A58,'DB1'!$A:$D,4,0)</f>
        <v>22679</v>
      </c>
      <c r="E58" s="75">
        <f t="shared" ca="1" si="6"/>
        <v>50</v>
      </c>
      <c r="F58" s="21"/>
      <c r="G58" s="25"/>
      <c r="H58" s="25"/>
      <c r="I58" s="25"/>
      <c r="J58" s="25"/>
      <c r="K58" s="25"/>
      <c r="L58" s="25"/>
      <c r="M58" s="28"/>
      <c r="N58" s="34"/>
      <c r="O58" s="35"/>
      <c r="P58" s="35"/>
      <c r="Q58" s="35"/>
      <c r="R58" s="35"/>
      <c r="S58" s="35"/>
      <c r="T58" s="36"/>
      <c r="U58" s="29"/>
      <c r="V58" s="30"/>
      <c r="W58" s="30"/>
      <c r="X58" s="30"/>
      <c r="Y58" s="30"/>
      <c r="Z58" s="32"/>
      <c r="AA58" s="97">
        <f>SUM(Champ!AA58)</f>
        <v>0</v>
      </c>
      <c r="AB58" s="65">
        <f t="shared" si="7"/>
        <v>0</v>
      </c>
      <c r="AC58" s="1" t="str">
        <f t="shared" si="8"/>
        <v/>
      </c>
      <c r="AD58" s="130">
        <f t="shared" ca="1" si="9"/>
        <v>16</v>
      </c>
      <c r="AE58" t="s">
        <v>141</v>
      </c>
    </row>
    <row r="59" spans="1:31" ht="15.75" thickBot="1" x14ac:dyDescent="0.25">
      <c r="A59" t="str">
        <f t="shared" si="5"/>
        <v>RobertWynne</v>
      </c>
      <c r="B59" s="42" t="s">
        <v>106</v>
      </c>
      <c r="C59" s="168" t="s">
        <v>137</v>
      </c>
      <c r="D59" s="133">
        <f>VLOOKUP(A59,'DB1'!$A:$D,4,0)</f>
        <v>22684</v>
      </c>
      <c r="E59" s="183">
        <f t="shared" ca="1" si="6"/>
        <v>50</v>
      </c>
      <c r="F59" s="21"/>
      <c r="G59" s="25"/>
      <c r="H59" s="25"/>
      <c r="I59" s="25"/>
      <c r="J59" s="25"/>
      <c r="K59" s="25"/>
      <c r="L59" s="25"/>
      <c r="M59" s="28"/>
      <c r="N59" s="69"/>
      <c r="O59" s="37"/>
      <c r="P59" s="37"/>
      <c r="Q59" s="37"/>
      <c r="R59" s="37"/>
      <c r="S59" s="37"/>
      <c r="T59" s="38"/>
      <c r="U59" s="29"/>
      <c r="V59" s="30"/>
      <c r="W59" s="30"/>
      <c r="X59" s="30"/>
      <c r="Y59" s="30"/>
      <c r="Z59" s="32"/>
      <c r="AA59" s="97">
        <f>SUM(Champ!AA59)</f>
        <v>0</v>
      </c>
      <c r="AB59" s="65">
        <f t="shared" si="7"/>
        <v>0</v>
      </c>
      <c r="AC59" s="1" t="str">
        <f t="shared" si="8"/>
        <v/>
      </c>
      <c r="AD59" s="136">
        <f t="shared" ca="1" si="9"/>
        <v>16</v>
      </c>
      <c r="AE59" t="s">
        <v>141</v>
      </c>
    </row>
    <row r="60" spans="1:31" ht="16.5" thickBot="1" x14ac:dyDescent="0.3">
      <c r="B60" s="324"/>
      <c r="C60" s="325"/>
      <c r="F60" s="5">
        <f t="shared" ref="F60:Z60" si="10">COUNTIF(F8:F59,"&gt;0")</f>
        <v>3</v>
      </c>
      <c r="G60" s="6">
        <f t="shared" si="10"/>
        <v>6</v>
      </c>
      <c r="H60" s="6">
        <f t="shared" si="10"/>
        <v>8</v>
      </c>
      <c r="I60" s="6">
        <f t="shared" si="10"/>
        <v>11</v>
      </c>
      <c r="J60" s="6">
        <f t="shared" si="10"/>
        <v>6</v>
      </c>
      <c r="K60" s="6">
        <f t="shared" si="10"/>
        <v>3</v>
      </c>
      <c r="L60" s="6">
        <f t="shared" si="10"/>
        <v>8</v>
      </c>
      <c r="M60" s="49">
        <f t="shared" si="10"/>
        <v>9</v>
      </c>
      <c r="N60" s="167">
        <f t="shared" si="10"/>
        <v>6</v>
      </c>
      <c r="O60" s="6">
        <f t="shared" si="10"/>
        <v>0</v>
      </c>
      <c r="P60" s="6">
        <f t="shared" si="10"/>
        <v>6</v>
      </c>
      <c r="Q60" s="6">
        <f t="shared" si="10"/>
        <v>0</v>
      </c>
      <c r="R60" s="6">
        <f t="shared" si="10"/>
        <v>7</v>
      </c>
      <c r="S60" s="6">
        <f t="shared" si="10"/>
        <v>8</v>
      </c>
      <c r="T60" s="49">
        <f t="shared" si="10"/>
        <v>4</v>
      </c>
      <c r="U60" s="167">
        <f t="shared" si="10"/>
        <v>4</v>
      </c>
      <c r="V60" s="6">
        <f t="shared" si="10"/>
        <v>0</v>
      </c>
      <c r="W60" s="6">
        <f t="shared" si="10"/>
        <v>7</v>
      </c>
      <c r="X60" s="6">
        <f t="shared" si="10"/>
        <v>4</v>
      </c>
      <c r="Y60" s="6">
        <f t="shared" si="10"/>
        <v>11</v>
      </c>
      <c r="Z60" s="49">
        <f t="shared" si="10"/>
        <v>6</v>
      </c>
      <c r="AA60" s="326"/>
      <c r="AB60" s="327"/>
      <c r="AC60" s="327"/>
      <c r="AD60" s="328"/>
    </row>
    <row r="61" spans="1:31" x14ac:dyDescent="0.2">
      <c r="B61" s="17"/>
      <c r="C61" s="17"/>
    </row>
  </sheetData>
  <sortState ref="A7:AE27">
    <sortCondition ref="C7:C27"/>
  </sortState>
  <mergeCells count="16">
    <mergeCell ref="AE4:AG7"/>
    <mergeCell ref="B5:C5"/>
    <mergeCell ref="B60:C60"/>
    <mergeCell ref="AA60:AD60"/>
    <mergeCell ref="B7:AD7"/>
    <mergeCell ref="B27:AD27"/>
    <mergeCell ref="B2:AD2"/>
    <mergeCell ref="B3:C3"/>
    <mergeCell ref="F3:M3"/>
    <mergeCell ref="N3:T3"/>
    <mergeCell ref="U3:Z3"/>
    <mergeCell ref="AA3:AA5"/>
    <mergeCell ref="AB3:AB5"/>
    <mergeCell ref="AC3:AC5"/>
    <mergeCell ref="AD3:AD5"/>
    <mergeCell ref="B4:C4"/>
  </mergeCells>
  <conditionalFormatting sqref="AD8:AD26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conditionalFormatting sqref="AD28:AD59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hyperlinks>
    <hyperlink ref="N4" r:id="rId1"/>
    <hyperlink ref="O4" r:id="rId2" display="Grizedale Trail"/>
    <hyperlink ref="U4" r:id="rId3"/>
    <hyperlink ref="V4" r:id="rId4"/>
    <hyperlink ref="W4" r:id="rId5"/>
    <hyperlink ref="H4" r:id="rId6"/>
    <hyperlink ref="I4" r:id="rId7"/>
    <hyperlink ref="J4" r:id="rId8"/>
    <hyperlink ref="K4" r:id="rId9"/>
    <hyperlink ref="L4" r:id="rId10"/>
    <hyperlink ref="M4" r:id="rId11"/>
    <hyperlink ref="Q4" r:id="rId12" display="Gosforth 10m"/>
    <hyperlink ref="R4" r:id="rId13"/>
    <hyperlink ref="T4" r:id="rId14"/>
    <hyperlink ref="F4" r:id="rId15"/>
    <hyperlink ref="G4" r:id="rId16"/>
    <hyperlink ref="P4" r:id="rId17"/>
    <hyperlink ref="X4" r:id="rId18"/>
    <hyperlink ref="Y4" r:id="rId19"/>
    <hyperlink ref="S4" r:id="rId20"/>
  </hyperlinks>
  <printOptions horizontalCentered="1" verticalCentered="1"/>
  <pageMargins left="0.55118110236220474" right="0.39370078740157483" top="0.59055118110236227" bottom="0.51181102362204722" header="0.23622047244094491" footer="0.51181102362204722"/>
  <pageSetup paperSize="8" scale="60" orientation="landscape" r:id="rId21"/>
  <headerFooter alignWithMargins="0">
    <oddHeader>&amp;LTimes&amp;C&amp;"Arial,Bold Italic"&amp;18CUMBERLAND A.C.&amp;R&amp;"Arial,Bold"&amp;12&amp;D</oddHeader>
  </headerFooter>
  <drawing r:id="rId22"/>
  <legacy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74"/>
  <sheetViews>
    <sheetView zoomScaleNormal="100" workbookViewId="0">
      <pane xSplit="4" ySplit="1" topLeftCell="E2" activePane="bottomRight" state="frozen"/>
      <selection activeCell="E60" sqref="E60"/>
      <selection pane="topRight" activeCell="E60" sqref="E60"/>
      <selection pane="bottomLeft" activeCell="E60" sqref="E60"/>
      <selection pane="bottomRight" activeCell="B51" sqref="B51"/>
    </sheetView>
  </sheetViews>
  <sheetFormatPr defaultColWidth="8.85546875" defaultRowHeight="12.75" x14ac:dyDescent="0.2"/>
  <cols>
    <col min="1" max="3" width="8.85546875" style="76" customWidth="1"/>
    <col min="4" max="4" width="8" style="76" bestFit="1" customWidth="1"/>
    <col min="5" max="16384" width="8.85546875" style="76"/>
  </cols>
  <sheetData>
    <row r="1" spans="1:100" x14ac:dyDescent="0.2">
      <c r="B1" s="76" t="s">
        <v>145</v>
      </c>
      <c r="C1" s="76" t="s">
        <v>146</v>
      </c>
      <c r="D1" s="76" t="s">
        <v>147</v>
      </c>
      <c r="E1" s="76">
        <v>5</v>
      </c>
      <c r="F1" s="76">
        <v>6</v>
      </c>
      <c r="G1" s="76">
        <v>7</v>
      </c>
      <c r="H1" s="76">
        <v>8</v>
      </c>
      <c r="I1" s="76">
        <v>9</v>
      </c>
      <c r="J1" s="76">
        <v>10</v>
      </c>
      <c r="K1" s="76">
        <v>11</v>
      </c>
      <c r="L1" s="76">
        <v>12</v>
      </c>
      <c r="M1" s="76">
        <v>13</v>
      </c>
      <c r="N1" s="76">
        <v>14</v>
      </c>
      <c r="O1" s="76">
        <v>15</v>
      </c>
      <c r="P1" s="76">
        <v>16</v>
      </c>
      <c r="Q1" s="76">
        <v>17</v>
      </c>
      <c r="R1" s="76">
        <v>18</v>
      </c>
      <c r="S1" s="76">
        <v>19</v>
      </c>
      <c r="T1" s="76">
        <v>20</v>
      </c>
      <c r="U1" s="76">
        <v>21</v>
      </c>
      <c r="V1" s="76">
        <v>22</v>
      </c>
      <c r="W1" s="76">
        <v>23</v>
      </c>
      <c r="X1" s="76">
        <v>24</v>
      </c>
      <c r="Y1" s="76">
        <v>25</v>
      </c>
      <c r="Z1" s="76">
        <v>26</v>
      </c>
      <c r="AA1" s="76">
        <v>27</v>
      </c>
      <c r="AB1" s="76">
        <v>28</v>
      </c>
      <c r="AC1" s="76">
        <v>29</v>
      </c>
      <c r="AD1" s="76">
        <v>30</v>
      </c>
      <c r="AE1" s="76">
        <v>31</v>
      </c>
      <c r="AF1" s="76">
        <v>32</v>
      </c>
      <c r="AG1" s="76">
        <v>33</v>
      </c>
      <c r="AH1" s="76">
        <v>34</v>
      </c>
      <c r="AI1" s="76">
        <v>35</v>
      </c>
      <c r="AJ1" s="76">
        <v>36</v>
      </c>
      <c r="AK1" s="76">
        <v>37</v>
      </c>
      <c r="AL1" s="76">
        <v>38</v>
      </c>
      <c r="AM1" s="76">
        <v>39</v>
      </c>
      <c r="AN1" s="76">
        <v>40</v>
      </c>
      <c r="AO1" s="76">
        <v>41</v>
      </c>
      <c r="AP1" s="76">
        <v>42</v>
      </c>
      <c r="AQ1" s="76">
        <v>43</v>
      </c>
      <c r="AR1" s="76">
        <v>44</v>
      </c>
      <c r="AS1" s="76">
        <v>45</v>
      </c>
      <c r="AT1" s="76">
        <v>46</v>
      </c>
      <c r="AU1" s="76">
        <v>47</v>
      </c>
      <c r="AV1" s="76">
        <v>48</v>
      </c>
      <c r="AW1" s="76">
        <v>49</v>
      </c>
      <c r="AX1" s="76">
        <v>50</v>
      </c>
      <c r="AY1" s="76">
        <v>51</v>
      </c>
      <c r="AZ1" s="76">
        <v>52</v>
      </c>
      <c r="BA1" s="76">
        <v>53</v>
      </c>
      <c r="BB1" s="76">
        <v>54</v>
      </c>
      <c r="BC1" s="76">
        <v>55</v>
      </c>
      <c r="BD1" s="76">
        <v>56</v>
      </c>
      <c r="BE1" s="76">
        <v>57</v>
      </c>
      <c r="BF1" s="76">
        <v>58</v>
      </c>
      <c r="BG1" s="76">
        <v>59</v>
      </c>
      <c r="BH1" s="76">
        <v>60</v>
      </c>
      <c r="BI1" s="76">
        <v>61</v>
      </c>
      <c r="BJ1" s="76">
        <v>62</v>
      </c>
      <c r="BK1" s="76">
        <v>63</v>
      </c>
      <c r="BL1" s="76">
        <v>64</v>
      </c>
      <c r="BM1" s="76">
        <v>65</v>
      </c>
      <c r="BN1" s="76">
        <v>66</v>
      </c>
      <c r="BO1" s="76">
        <v>67</v>
      </c>
      <c r="BP1" s="76">
        <v>68</v>
      </c>
      <c r="BQ1" s="76">
        <v>69</v>
      </c>
      <c r="BR1" s="76">
        <v>70</v>
      </c>
      <c r="BS1" s="76">
        <v>71</v>
      </c>
      <c r="BT1" s="76">
        <v>72</v>
      </c>
      <c r="BU1" s="76">
        <v>73</v>
      </c>
      <c r="BV1" s="76">
        <v>74</v>
      </c>
      <c r="BW1" s="76">
        <v>75</v>
      </c>
      <c r="BX1" s="76">
        <v>76</v>
      </c>
      <c r="BY1" s="76">
        <v>77</v>
      </c>
      <c r="BZ1" s="76">
        <v>78</v>
      </c>
      <c r="CA1" s="76">
        <v>79</v>
      </c>
      <c r="CB1" s="76">
        <v>80</v>
      </c>
      <c r="CC1" s="76">
        <v>81</v>
      </c>
      <c r="CD1" s="76">
        <v>82</v>
      </c>
      <c r="CE1" s="76">
        <v>83</v>
      </c>
      <c r="CF1" s="76">
        <v>84</v>
      </c>
      <c r="CG1" s="76">
        <v>85</v>
      </c>
      <c r="CH1" s="76">
        <v>86</v>
      </c>
      <c r="CI1" s="76">
        <v>87</v>
      </c>
      <c r="CJ1" s="76">
        <v>88</v>
      </c>
      <c r="CK1" s="76">
        <v>89</v>
      </c>
      <c r="CL1" s="76">
        <v>90</v>
      </c>
      <c r="CM1" s="76">
        <v>91</v>
      </c>
      <c r="CN1" s="76">
        <v>92</v>
      </c>
      <c r="CO1" s="76">
        <v>93</v>
      </c>
      <c r="CP1" s="76">
        <v>94</v>
      </c>
      <c r="CQ1" s="76">
        <v>95</v>
      </c>
      <c r="CR1" s="76">
        <v>96</v>
      </c>
      <c r="CS1" s="76">
        <v>97</v>
      </c>
      <c r="CT1" s="76">
        <v>98</v>
      </c>
      <c r="CU1" s="76">
        <v>99</v>
      </c>
      <c r="CV1" s="76">
        <v>100</v>
      </c>
    </row>
    <row r="2" spans="1:100" x14ac:dyDescent="0.2">
      <c r="A2" s="76" t="s">
        <v>148</v>
      </c>
      <c r="B2" s="76" t="s">
        <v>149</v>
      </c>
      <c r="C2" s="76">
        <v>0</v>
      </c>
      <c r="D2" s="76">
        <v>6.58</v>
      </c>
      <c r="E2" s="76">
        <v>0</v>
      </c>
      <c r="F2" s="76">
        <v>0</v>
      </c>
      <c r="G2" s="76">
        <v>0</v>
      </c>
      <c r="H2" s="76">
        <v>0</v>
      </c>
      <c r="I2" s="76">
        <v>0</v>
      </c>
      <c r="J2" s="76">
        <v>0</v>
      </c>
      <c r="K2" s="76">
        <v>0</v>
      </c>
      <c r="L2" s="76">
        <v>0</v>
      </c>
      <c r="M2" s="76">
        <v>0</v>
      </c>
      <c r="N2" s="76">
        <v>0.70209999999999995</v>
      </c>
      <c r="O2" s="76">
        <v>0.91100000000000003</v>
      </c>
      <c r="P2" s="76">
        <v>0.98280000000000001</v>
      </c>
      <c r="Q2" s="76">
        <v>0.99760000000000004</v>
      </c>
      <c r="R2" s="76">
        <v>0.99980000000000002</v>
      </c>
      <c r="S2" s="76">
        <v>1</v>
      </c>
      <c r="T2" s="76">
        <v>1</v>
      </c>
      <c r="U2" s="76">
        <v>1</v>
      </c>
      <c r="V2" s="76">
        <v>1</v>
      </c>
      <c r="W2" s="76">
        <v>1</v>
      </c>
      <c r="X2" s="76">
        <v>1</v>
      </c>
      <c r="Y2" s="76">
        <v>1</v>
      </c>
      <c r="Z2" s="76">
        <v>1</v>
      </c>
      <c r="AA2" s="76">
        <v>1</v>
      </c>
      <c r="AB2" s="76">
        <v>1</v>
      </c>
      <c r="AC2" s="76">
        <v>1</v>
      </c>
      <c r="AD2" s="76">
        <v>1</v>
      </c>
      <c r="AE2" s="76">
        <v>1</v>
      </c>
      <c r="AF2" s="76">
        <v>1</v>
      </c>
      <c r="AG2" s="76">
        <v>1</v>
      </c>
      <c r="AH2" s="76">
        <v>1</v>
      </c>
      <c r="AI2" s="76">
        <v>1</v>
      </c>
      <c r="AJ2" s="76">
        <v>1</v>
      </c>
      <c r="AK2" s="76">
        <v>0.99099999999999999</v>
      </c>
      <c r="AL2" s="76">
        <v>0.98089999999999999</v>
      </c>
      <c r="AM2" s="76">
        <v>0.97099999999999997</v>
      </c>
      <c r="AN2" s="76">
        <v>0.91549999999999998</v>
      </c>
      <c r="AO2" s="76">
        <v>0.90469999999999995</v>
      </c>
      <c r="AP2" s="76">
        <v>0.89419999999999999</v>
      </c>
      <c r="AQ2" s="76">
        <v>0.88490000000000002</v>
      </c>
      <c r="AR2" s="76">
        <v>0.87490000000000001</v>
      </c>
      <c r="AS2" s="76">
        <v>0.86499999999999999</v>
      </c>
      <c r="AT2" s="76">
        <v>0.85540000000000005</v>
      </c>
      <c r="AU2" s="76">
        <v>0.84689999999999999</v>
      </c>
      <c r="AV2" s="76">
        <v>0.8377</v>
      </c>
      <c r="AW2" s="76">
        <v>0.82869999999999999</v>
      </c>
      <c r="AX2" s="76">
        <v>0.83679999999999999</v>
      </c>
      <c r="AY2" s="76">
        <v>0.82689999999999997</v>
      </c>
      <c r="AZ2" s="76">
        <v>0.81720000000000004</v>
      </c>
      <c r="BA2" s="76">
        <v>0.80779999999999996</v>
      </c>
      <c r="BB2" s="76">
        <v>0.7994</v>
      </c>
      <c r="BC2" s="76">
        <v>0.7903</v>
      </c>
      <c r="BD2" s="76">
        <v>0.78149999999999997</v>
      </c>
      <c r="BE2" s="76">
        <v>0.77290000000000003</v>
      </c>
      <c r="BF2" s="76">
        <v>0.76439999999999997</v>
      </c>
      <c r="BG2" s="76">
        <v>0.75690000000000002</v>
      </c>
      <c r="BH2" s="76">
        <v>0.76670000000000005</v>
      </c>
      <c r="BI2" s="76">
        <v>0.75690000000000002</v>
      </c>
      <c r="BJ2" s="76">
        <v>0.74660000000000004</v>
      </c>
      <c r="BK2" s="76">
        <v>0.73729999999999996</v>
      </c>
      <c r="BL2" s="76">
        <v>0.72819999999999996</v>
      </c>
      <c r="BM2" s="76">
        <v>0.71870000000000001</v>
      </c>
      <c r="BN2" s="76">
        <v>0.71009999999999995</v>
      </c>
      <c r="BO2" s="76">
        <v>0.70099999999999996</v>
      </c>
      <c r="BP2" s="76">
        <v>0.69279999999999997</v>
      </c>
      <c r="BQ2" s="76">
        <v>0.68420000000000003</v>
      </c>
      <c r="BR2" s="76">
        <v>0.67630000000000001</v>
      </c>
      <c r="BS2" s="76">
        <v>0.66520000000000001</v>
      </c>
      <c r="BT2" s="76">
        <v>0.65500000000000003</v>
      </c>
      <c r="BU2" s="76">
        <v>0.64459999999999995</v>
      </c>
      <c r="BV2" s="76">
        <v>0.63500000000000001</v>
      </c>
      <c r="BW2" s="76">
        <v>0.62519999999999998</v>
      </c>
      <c r="BX2" s="76">
        <v>0.61229999999999996</v>
      </c>
      <c r="BY2" s="76">
        <v>0.5998</v>
      </c>
      <c r="BZ2" s="76">
        <v>0.58789999999999998</v>
      </c>
      <c r="CA2" s="76">
        <v>0.57650000000000001</v>
      </c>
      <c r="CB2" s="76">
        <v>0.56540000000000001</v>
      </c>
      <c r="CC2" s="76">
        <v>0.54769999999999996</v>
      </c>
      <c r="CD2" s="76">
        <v>0.53110000000000002</v>
      </c>
      <c r="CE2" s="76">
        <v>0.51539999999999997</v>
      </c>
      <c r="CF2" s="76">
        <v>0.50070000000000003</v>
      </c>
      <c r="CG2" s="76">
        <v>0.48670000000000002</v>
      </c>
      <c r="CH2" s="76">
        <v>0.46779999999999999</v>
      </c>
      <c r="CI2" s="76">
        <v>0.45019999999999999</v>
      </c>
      <c r="CJ2" s="76">
        <v>0.434</v>
      </c>
      <c r="CK2" s="76">
        <v>0.41880000000000001</v>
      </c>
      <c r="CL2" s="76">
        <v>0.4047</v>
      </c>
      <c r="CM2" s="76">
        <v>0.38450000000000001</v>
      </c>
      <c r="CN2" s="76">
        <v>0.36620000000000003</v>
      </c>
      <c r="CO2" s="76">
        <v>0.34949999999999998</v>
      </c>
      <c r="CP2" s="76">
        <v>0.33429999999999999</v>
      </c>
      <c r="CQ2" s="76">
        <v>0.32040000000000002</v>
      </c>
      <c r="CR2" s="76">
        <v>0.3009</v>
      </c>
      <c r="CS2" s="76">
        <v>0.28349999999999997</v>
      </c>
      <c r="CT2" s="76">
        <v>0.26800000000000002</v>
      </c>
      <c r="CU2" s="76">
        <v>0.25409999999999999</v>
      </c>
      <c r="CV2" s="76">
        <v>0.2417</v>
      </c>
    </row>
    <row r="3" spans="1:100" x14ac:dyDescent="0.2">
      <c r="A3" s="76" t="s">
        <v>150</v>
      </c>
      <c r="B3" s="76" t="s">
        <v>151</v>
      </c>
      <c r="C3" s="76">
        <v>0</v>
      </c>
      <c r="D3" s="76">
        <v>7.12</v>
      </c>
      <c r="E3" s="76">
        <v>0</v>
      </c>
      <c r="F3" s="76">
        <v>0</v>
      </c>
      <c r="G3" s="76">
        <v>0</v>
      </c>
      <c r="H3" s="76">
        <v>0</v>
      </c>
      <c r="I3" s="76">
        <v>0</v>
      </c>
      <c r="J3" s="76">
        <v>0</v>
      </c>
      <c r="K3" s="76">
        <v>0</v>
      </c>
      <c r="L3" s="76">
        <v>0</v>
      </c>
      <c r="M3" s="76">
        <v>0</v>
      </c>
      <c r="N3" s="76">
        <v>0.70209999999999995</v>
      </c>
      <c r="O3" s="76">
        <v>0.91100000000000003</v>
      </c>
      <c r="P3" s="76">
        <v>0.98280000000000001</v>
      </c>
      <c r="Q3" s="76">
        <v>0.99760000000000004</v>
      </c>
      <c r="R3" s="76">
        <v>0.99980000000000002</v>
      </c>
      <c r="S3" s="76">
        <v>1</v>
      </c>
      <c r="T3" s="76">
        <v>1</v>
      </c>
      <c r="U3" s="76">
        <v>1</v>
      </c>
      <c r="V3" s="76">
        <v>1</v>
      </c>
      <c r="W3" s="76">
        <v>1</v>
      </c>
      <c r="X3" s="76">
        <v>1</v>
      </c>
      <c r="Y3" s="76">
        <v>1</v>
      </c>
      <c r="Z3" s="76">
        <v>1</v>
      </c>
      <c r="AA3" s="76">
        <v>1</v>
      </c>
      <c r="AB3" s="76">
        <v>1</v>
      </c>
      <c r="AC3" s="76">
        <v>1</v>
      </c>
      <c r="AD3" s="76">
        <v>1</v>
      </c>
      <c r="AE3" s="76">
        <v>1</v>
      </c>
      <c r="AF3" s="76">
        <v>1</v>
      </c>
      <c r="AG3" s="76">
        <v>1</v>
      </c>
      <c r="AH3" s="76">
        <v>1</v>
      </c>
      <c r="AI3" s="76">
        <v>1</v>
      </c>
      <c r="AJ3" s="76">
        <v>1</v>
      </c>
      <c r="AK3" s="76">
        <v>0.99099999999999999</v>
      </c>
      <c r="AL3" s="76">
        <v>0.98089999999999999</v>
      </c>
      <c r="AM3" s="76">
        <v>0.97099999999999997</v>
      </c>
      <c r="AN3" s="76">
        <v>0.91549999999999998</v>
      </c>
      <c r="AO3" s="76">
        <v>0.90469999999999995</v>
      </c>
      <c r="AP3" s="76">
        <v>0.89419999999999999</v>
      </c>
      <c r="AQ3" s="76">
        <v>0.88490000000000002</v>
      </c>
      <c r="AR3" s="76">
        <v>0.87490000000000001</v>
      </c>
      <c r="AS3" s="76">
        <v>0.86499999999999999</v>
      </c>
      <c r="AT3" s="76">
        <v>0.85540000000000005</v>
      </c>
      <c r="AU3" s="76">
        <v>0.84689999999999999</v>
      </c>
      <c r="AV3" s="76">
        <v>0.8377</v>
      </c>
      <c r="AW3" s="76">
        <v>0.82869999999999999</v>
      </c>
      <c r="AX3" s="76">
        <v>0.83679999999999999</v>
      </c>
      <c r="AY3" s="76">
        <v>0.82689999999999997</v>
      </c>
      <c r="AZ3" s="76">
        <v>0.81720000000000004</v>
      </c>
      <c r="BA3" s="76">
        <v>0.80779999999999996</v>
      </c>
      <c r="BB3" s="76">
        <v>0.7994</v>
      </c>
      <c r="BC3" s="76">
        <v>0.7903</v>
      </c>
      <c r="BD3" s="76">
        <v>0.78149999999999997</v>
      </c>
      <c r="BE3" s="76">
        <v>0.77290000000000003</v>
      </c>
      <c r="BF3" s="76">
        <v>0.76439999999999997</v>
      </c>
      <c r="BG3" s="76">
        <v>0.75690000000000002</v>
      </c>
      <c r="BH3" s="76">
        <v>0.76670000000000005</v>
      </c>
      <c r="BI3" s="76">
        <v>0.75690000000000002</v>
      </c>
      <c r="BJ3" s="76">
        <v>0.74660000000000004</v>
      </c>
      <c r="BK3" s="76">
        <v>0.73729999999999996</v>
      </c>
      <c r="BL3" s="76">
        <v>0.72819999999999996</v>
      </c>
      <c r="BM3" s="76">
        <v>0.71870000000000001</v>
      </c>
      <c r="BN3" s="76">
        <v>0.71009999999999995</v>
      </c>
      <c r="BO3" s="76">
        <v>0.70099999999999996</v>
      </c>
      <c r="BP3" s="76">
        <v>0.69279999999999997</v>
      </c>
      <c r="BQ3" s="76">
        <v>0.68420000000000003</v>
      </c>
      <c r="BR3" s="76">
        <v>0.67630000000000001</v>
      </c>
      <c r="BS3" s="76">
        <v>0.66520000000000001</v>
      </c>
      <c r="BT3" s="76">
        <v>0.65500000000000003</v>
      </c>
      <c r="BU3" s="76">
        <v>0.64459999999999995</v>
      </c>
      <c r="BV3" s="76">
        <v>0.63500000000000001</v>
      </c>
      <c r="BW3" s="76">
        <v>0.62519999999999998</v>
      </c>
      <c r="BX3" s="76">
        <v>0.61229999999999996</v>
      </c>
      <c r="BY3" s="76">
        <v>0.5998</v>
      </c>
      <c r="BZ3" s="76">
        <v>0.58789999999999998</v>
      </c>
      <c r="CA3" s="76">
        <v>0.57650000000000001</v>
      </c>
      <c r="CB3" s="76">
        <v>0.56540000000000001</v>
      </c>
      <c r="CC3" s="76">
        <v>0.54769999999999996</v>
      </c>
      <c r="CD3" s="76">
        <v>0.53110000000000002</v>
      </c>
      <c r="CE3" s="76">
        <v>0.51539999999999997</v>
      </c>
      <c r="CF3" s="76">
        <v>0.50070000000000003</v>
      </c>
      <c r="CG3" s="76">
        <v>0.48670000000000002</v>
      </c>
      <c r="CH3" s="76">
        <v>0.46779999999999999</v>
      </c>
      <c r="CI3" s="76">
        <v>0.45019999999999999</v>
      </c>
      <c r="CJ3" s="76">
        <v>0.434</v>
      </c>
      <c r="CK3" s="76">
        <v>0.41880000000000001</v>
      </c>
      <c r="CL3" s="76">
        <v>0.4047</v>
      </c>
      <c r="CM3" s="76">
        <v>0.38450000000000001</v>
      </c>
      <c r="CN3" s="76">
        <v>0.36620000000000003</v>
      </c>
      <c r="CO3" s="76">
        <v>0.34949999999999998</v>
      </c>
      <c r="CP3" s="76">
        <v>0.33429999999999999</v>
      </c>
      <c r="CQ3" s="76">
        <v>0.32040000000000002</v>
      </c>
      <c r="CR3" s="76">
        <v>0.3009</v>
      </c>
      <c r="CS3" s="76">
        <v>0.28349999999999997</v>
      </c>
      <c r="CT3" s="76">
        <v>0.26800000000000002</v>
      </c>
      <c r="CU3" s="76">
        <v>0.25409999999999999</v>
      </c>
      <c r="CV3" s="76">
        <v>0.2417</v>
      </c>
    </row>
    <row r="4" spans="1:100" x14ac:dyDescent="0.2">
      <c r="A4" s="76" t="s">
        <v>152</v>
      </c>
      <c r="B4" s="76" t="s">
        <v>153</v>
      </c>
      <c r="C4" s="76">
        <v>0</v>
      </c>
      <c r="D4" s="76">
        <v>7.69</v>
      </c>
      <c r="E4" s="76">
        <v>0</v>
      </c>
      <c r="F4" s="76">
        <v>0</v>
      </c>
      <c r="G4" s="76">
        <v>0</v>
      </c>
      <c r="H4" s="76">
        <v>0</v>
      </c>
      <c r="I4" s="76">
        <v>0</v>
      </c>
      <c r="J4" s="76">
        <v>0</v>
      </c>
      <c r="K4" s="76">
        <v>0</v>
      </c>
      <c r="L4" s="76">
        <v>0</v>
      </c>
      <c r="M4" s="76">
        <v>0</v>
      </c>
      <c r="N4" s="76">
        <v>0.70209999999999995</v>
      </c>
      <c r="O4" s="76">
        <v>0.91100000000000003</v>
      </c>
      <c r="P4" s="76">
        <v>0.98280000000000001</v>
      </c>
      <c r="Q4" s="76">
        <v>0.99760000000000004</v>
      </c>
      <c r="R4" s="76">
        <v>0.99980000000000002</v>
      </c>
      <c r="S4" s="76">
        <v>1</v>
      </c>
      <c r="T4" s="76">
        <v>1</v>
      </c>
      <c r="U4" s="76">
        <v>1</v>
      </c>
      <c r="V4" s="76">
        <v>1</v>
      </c>
      <c r="W4" s="76">
        <v>1</v>
      </c>
      <c r="X4" s="76">
        <v>1</v>
      </c>
      <c r="Y4" s="76">
        <v>1</v>
      </c>
      <c r="Z4" s="76">
        <v>1</v>
      </c>
      <c r="AA4" s="76">
        <v>1</v>
      </c>
      <c r="AB4" s="76">
        <v>1</v>
      </c>
      <c r="AC4" s="76">
        <v>1</v>
      </c>
      <c r="AD4" s="76">
        <v>1</v>
      </c>
      <c r="AE4" s="76">
        <v>1</v>
      </c>
      <c r="AF4" s="76">
        <v>1</v>
      </c>
      <c r="AG4" s="76">
        <v>1</v>
      </c>
      <c r="AH4" s="76">
        <v>1</v>
      </c>
      <c r="AI4" s="76">
        <v>1</v>
      </c>
      <c r="AJ4" s="76">
        <v>1</v>
      </c>
      <c r="AK4" s="76">
        <v>0.99099999999999999</v>
      </c>
      <c r="AL4" s="76">
        <v>0.98089999999999999</v>
      </c>
      <c r="AM4" s="76">
        <v>0.97099999999999997</v>
      </c>
      <c r="AN4" s="76">
        <v>0.91549999999999998</v>
      </c>
      <c r="AO4" s="76">
        <v>0.90469999999999995</v>
      </c>
      <c r="AP4" s="76">
        <v>0.89419999999999999</v>
      </c>
      <c r="AQ4" s="76">
        <v>0.88490000000000002</v>
      </c>
      <c r="AR4" s="76">
        <v>0.87490000000000001</v>
      </c>
      <c r="AS4" s="76">
        <v>0.86499999999999999</v>
      </c>
      <c r="AT4" s="76">
        <v>0.85540000000000005</v>
      </c>
      <c r="AU4" s="76">
        <v>0.84689999999999999</v>
      </c>
      <c r="AV4" s="76">
        <v>0.8377</v>
      </c>
      <c r="AW4" s="76">
        <v>0.82869999999999999</v>
      </c>
      <c r="AX4" s="76">
        <v>0.83679999999999999</v>
      </c>
      <c r="AY4" s="76">
        <v>0.82689999999999997</v>
      </c>
      <c r="AZ4" s="76">
        <v>0.81720000000000004</v>
      </c>
      <c r="BA4" s="76">
        <v>0.80779999999999996</v>
      </c>
      <c r="BB4" s="76">
        <v>0.7994</v>
      </c>
      <c r="BC4" s="76">
        <v>0.7903</v>
      </c>
      <c r="BD4" s="76">
        <v>0.78149999999999997</v>
      </c>
      <c r="BE4" s="76">
        <v>0.77290000000000003</v>
      </c>
      <c r="BF4" s="76">
        <v>0.76439999999999997</v>
      </c>
      <c r="BG4" s="76">
        <v>0.75690000000000002</v>
      </c>
      <c r="BH4" s="76">
        <v>0.76670000000000005</v>
      </c>
      <c r="BI4" s="76">
        <v>0.75690000000000002</v>
      </c>
      <c r="BJ4" s="76">
        <v>0.74660000000000004</v>
      </c>
      <c r="BK4" s="76">
        <v>0.73729999999999996</v>
      </c>
      <c r="BL4" s="76">
        <v>0.72819999999999996</v>
      </c>
      <c r="BM4" s="76">
        <v>0.71870000000000001</v>
      </c>
      <c r="BN4" s="76">
        <v>0.71009999999999995</v>
      </c>
      <c r="BO4" s="76">
        <v>0.70099999999999996</v>
      </c>
      <c r="BP4" s="76">
        <v>0.69279999999999997</v>
      </c>
      <c r="BQ4" s="76">
        <v>0.68420000000000003</v>
      </c>
      <c r="BR4" s="76">
        <v>0.67630000000000001</v>
      </c>
      <c r="BS4" s="76">
        <v>0.66520000000000001</v>
      </c>
      <c r="BT4" s="76">
        <v>0.65500000000000003</v>
      </c>
      <c r="BU4" s="76">
        <v>0.64459999999999995</v>
      </c>
      <c r="BV4" s="76">
        <v>0.63500000000000001</v>
      </c>
      <c r="BW4" s="76">
        <v>0.62519999999999998</v>
      </c>
      <c r="BX4" s="76">
        <v>0.61229999999999996</v>
      </c>
      <c r="BY4" s="76">
        <v>0.5998</v>
      </c>
      <c r="BZ4" s="76">
        <v>0.58789999999999998</v>
      </c>
      <c r="CA4" s="76">
        <v>0.57650000000000001</v>
      </c>
      <c r="CB4" s="76">
        <v>0.56540000000000001</v>
      </c>
      <c r="CC4" s="76">
        <v>0.54769999999999996</v>
      </c>
      <c r="CD4" s="76">
        <v>0.53110000000000002</v>
      </c>
      <c r="CE4" s="76">
        <v>0.51539999999999997</v>
      </c>
      <c r="CF4" s="76">
        <v>0.50070000000000003</v>
      </c>
      <c r="CG4" s="76">
        <v>0.48670000000000002</v>
      </c>
      <c r="CH4" s="76">
        <v>0.46779999999999999</v>
      </c>
      <c r="CI4" s="76">
        <v>0.45019999999999999</v>
      </c>
      <c r="CJ4" s="76">
        <v>0.434</v>
      </c>
      <c r="CK4" s="76">
        <v>0.41880000000000001</v>
      </c>
      <c r="CL4" s="76">
        <v>0.4047</v>
      </c>
      <c r="CM4" s="76">
        <v>0.38450000000000001</v>
      </c>
      <c r="CN4" s="76">
        <v>0.36620000000000003</v>
      </c>
      <c r="CO4" s="76">
        <v>0.34949999999999998</v>
      </c>
      <c r="CP4" s="76">
        <v>0.33429999999999999</v>
      </c>
      <c r="CQ4" s="76">
        <v>0.32040000000000002</v>
      </c>
      <c r="CR4" s="76">
        <v>0.3009</v>
      </c>
      <c r="CS4" s="76">
        <v>0.28349999999999997</v>
      </c>
      <c r="CT4" s="76">
        <v>0.26800000000000002</v>
      </c>
      <c r="CU4" s="76">
        <v>0.25409999999999999</v>
      </c>
      <c r="CV4" s="76">
        <v>0.2417</v>
      </c>
    </row>
    <row r="5" spans="1:100" x14ac:dyDescent="0.2">
      <c r="A5" s="76" t="s">
        <v>154</v>
      </c>
      <c r="B5" s="76" t="str">
        <f>MID(A5,2,100)</f>
        <v>ShortHur</v>
      </c>
      <c r="C5" s="76">
        <v>0</v>
      </c>
      <c r="D5" s="76">
        <v>12.21</v>
      </c>
      <c r="E5" s="76">
        <v>0</v>
      </c>
      <c r="F5" s="76">
        <v>0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0</v>
      </c>
      <c r="M5" s="76">
        <v>0</v>
      </c>
      <c r="N5" s="76">
        <v>0.86170000000000002</v>
      </c>
      <c r="O5" s="76">
        <v>0.88290000000000002</v>
      </c>
      <c r="P5" s="76">
        <v>0.91049999999999998</v>
      </c>
      <c r="Q5" s="76">
        <v>0.93279999999999996</v>
      </c>
      <c r="R5" s="76">
        <v>0.95089999999999997</v>
      </c>
      <c r="S5" s="76">
        <v>0.96599999999999997</v>
      </c>
      <c r="T5" s="76">
        <v>1</v>
      </c>
      <c r="U5" s="76">
        <v>1</v>
      </c>
      <c r="V5" s="76">
        <v>1</v>
      </c>
      <c r="W5" s="76">
        <v>1</v>
      </c>
      <c r="X5" s="76">
        <v>1</v>
      </c>
      <c r="Y5" s="76">
        <v>1</v>
      </c>
      <c r="Z5" s="76">
        <v>1</v>
      </c>
      <c r="AA5" s="76">
        <v>1</v>
      </c>
      <c r="AB5" s="76">
        <v>1</v>
      </c>
      <c r="AC5" s="76">
        <v>1</v>
      </c>
      <c r="AD5" s="76">
        <v>1</v>
      </c>
      <c r="AE5" s="76">
        <v>0.99590000000000001</v>
      </c>
      <c r="AF5" s="76">
        <v>0.9919</v>
      </c>
      <c r="AG5" s="76">
        <v>0.9879</v>
      </c>
      <c r="AH5" s="76">
        <v>0.98309999999999997</v>
      </c>
      <c r="AI5" s="76">
        <v>0.97909999999999997</v>
      </c>
      <c r="AJ5" s="76">
        <v>0.97370000000000001</v>
      </c>
      <c r="AK5" s="76">
        <v>0.96830000000000005</v>
      </c>
      <c r="AL5" s="76">
        <v>0.96289999999999998</v>
      </c>
      <c r="AM5" s="76">
        <v>0.95760000000000001</v>
      </c>
      <c r="AN5" s="76">
        <v>1.0941000000000001</v>
      </c>
      <c r="AO5" s="76">
        <v>1.0824</v>
      </c>
      <c r="AP5" s="76">
        <v>1.0720000000000001</v>
      </c>
      <c r="AQ5" s="76">
        <v>1.0608</v>
      </c>
      <c r="AR5" s="76">
        <v>1.0499000000000001</v>
      </c>
      <c r="AS5" s="76">
        <v>1.0383</v>
      </c>
      <c r="AT5" s="76">
        <v>1.0278</v>
      </c>
      <c r="AU5" s="76">
        <v>1.0183</v>
      </c>
      <c r="AV5" s="76">
        <v>1.0083</v>
      </c>
      <c r="AW5" s="76">
        <v>0.99839999999999995</v>
      </c>
      <c r="AX5" s="76">
        <v>1.0517000000000001</v>
      </c>
      <c r="AY5" s="76">
        <v>1.04</v>
      </c>
      <c r="AZ5" s="76">
        <v>1.0278</v>
      </c>
      <c r="BA5" s="76">
        <v>1.0158</v>
      </c>
      <c r="BB5" s="76">
        <v>1.0041</v>
      </c>
      <c r="BC5" s="76">
        <v>0.9919</v>
      </c>
      <c r="BD5" s="76">
        <v>0.98150000000000004</v>
      </c>
      <c r="BE5" s="76">
        <v>0.97060000000000002</v>
      </c>
      <c r="BF5" s="76">
        <v>0.95989999999999998</v>
      </c>
      <c r="BG5" s="76">
        <v>0.94950000000000001</v>
      </c>
      <c r="BH5" s="76">
        <v>0.95020000000000004</v>
      </c>
      <c r="BI5" s="76">
        <v>0.93140000000000001</v>
      </c>
      <c r="BJ5" s="76">
        <v>0.91259999999999997</v>
      </c>
      <c r="BK5" s="76">
        <v>0.89390000000000003</v>
      </c>
      <c r="BL5" s="76">
        <v>0.87529999999999997</v>
      </c>
      <c r="BM5" s="76">
        <v>0.85680000000000001</v>
      </c>
      <c r="BN5" s="76">
        <v>0.83340000000000003</v>
      </c>
      <c r="BO5" s="76">
        <v>0.81020000000000003</v>
      </c>
      <c r="BP5" s="76">
        <v>0.78669999999999995</v>
      </c>
      <c r="BQ5" s="76">
        <v>0.76359999999999995</v>
      </c>
      <c r="BR5" s="76">
        <v>0.74</v>
      </c>
      <c r="BS5" s="76">
        <v>0.72209999999999996</v>
      </c>
      <c r="BT5" s="76">
        <v>0.7046</v>
      </c>
      <c r="BU5" s="76">
        <v>0.68669999999999998</v>
      </c>
      <c r="BV5" s="76">
        <v>0.66900000000000004</v>
      </c>
      <c r="BW5" s="76">
        <v>0.6512</v>
      </c>
      <c r="BX5" s="76">
        <v>0.62709999999999999</v>
      </c>
      <c r="BY5" s="76">
        <v>0.60299999999999998</v>
      </c>
      <c r="BZ5" s="76">
        <v>0.57889999999999997</v>
      </c>
      <c r="CA5" s="76">
        <v>0.55500000000000005</v>
      </c>
      <c r="CB5" s="76">
        <v>0.53090000000000004</v>
      </c>
      <c r="CC5" s="76">
        <v>0.51519999999999999</v>
      </c>
      <c r="CD5" s="76">
        <v>0.49940000000000001</v>
      </c>
      <c r="CE5" s="76">
        <v>0.48380000000000001</v>
      </c>
      <c r="CF5" s="76">
        <v>0.46779999999999999</v>
      </c>
      <c r="CG5" s="76">
        <v>0.45219999999999999</v>
      </c>
      <c r="CH5" s="76">
        <v>0.43580000000000002</v>
      </c>
      <c r="CI5" s="76">
        <v>0.41930000000000001</v>
      </c>
      <c r="CJ5" s="76">
        <v>0.40279999999999999</v>
      </c>
      <c r="CK5" s="76">
        <v>0.38640000000000002</v>
      </c>
      <c r="CL5" s="76">
        <v>0.37</v>
      </c>
      <c r="CM5" s="76">
        <v>0.35560000000000003</v>
      </c>
      <c r="CN5" s="76">
        <v>0.34110000000000001</v>
      </c>
      <c r="CO5" s="76">
        <v>0.32669999999999999</v>
      </c>
      <c r="CP5" s="76">
        <v>0.31219999999999998</v>
      </c>
      <c r="CQ5" s="76">
        <v>0.29780000000000001</v>
      </c>
      <c r="CR5" s="76">
        <v>0.28660000000000002</v>
      </c>
      <c r="CS5" s="76">
        <v>0.27539999999999998</v>
      </c>
      <c r="CT5" s="76">
        <v>0.2641</v>
      </c>
      <c r="CU5" s="76">
        <v>0.25290000000000001</v>
      </c>
      <c r="CV5" s="76">
        <v>0.2417</v>
      </c>
    </row>
    <row r="6" spans="1:100" x14ac:dyDescent="0.2">
      <c r="A6" s="76" t="s">
        <v>155</v>
      </c>
      <c r="B6" s="76" t="str">
        <f>MID(A6,2,100)</f>
        <v>LongHur</v>
      </c>
      <c r="C6" s="76">
        <v>0</v>
      </c>
      <c r="D6" s="76">
        <v>52.34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1.7143999999999999</v>
      </c>
      <c r="O6" s="76">
        <v>0.89329999999999998</v>
      </c>
      <c r="P6" s="76">
        <v>0.92159999999999997</v>
      </c>
      <c r="Q6" s="76">
        <v>0.94410000000000005</v>
      </c>
      <c r="R6" s="76">
        <v>0.96179999999999999</v>
      </c>
      <c r="S6" s="76">
        <v>0.9758</v>
      </c>
      <c r="T6" s="76">
        <v>1</v>
      </c>
      <c r="U6" s="76">
        <v>1</v>
      </c>
      <c r="V6" s="76">
        <v>1</v>
      </c>
      <c r="W6" s="76">
        <v>1</v>
      </c>
      <c r="X6" s="76">
        <v>1</v>
      </c>
      <c r="Y6" s="76">
        <v>1</v>
      </c>
      <c r="Z6" s="76">
        <v>1</v>
      </c>
      <c r="AA6" s="76">
        <v>1</v>
      </c>
      <c r="AB6" s="76">
        <v>1</v>
      </c>
      <c r="AC6" s="76">
        <v>1</v>
      </c>
      <c r="AD6" s="76">
        <v>1</v>
      </c>
      <c r="AE6" s="76">
        <v>1</v>
      </c>
      <c r="AF6" s="76">
        <v>1</v>
      </c>
      <c r="AG6" s="76">
        <v>1</v>
      </c>
      <c r="AH6" s="76">
        <v>1</v>
      </c>
      <c r="AI6" s="76">
        <v>1</v>
      </c>
      <c r="AJ6" s="76">
        <v>0.98870000000000002</v>
      </c>
      <c r="AK6" s="76">
        <v>0.97289999999999999</v>
      </c>
      <c r="AL6" s="76">
        <v>0.95760000000000001</v>
      </c>
      <c r="AM6" s="76">
        <v>0.94289999999999996</v>
      </c>
      <c r="AN6" s="76">
        <v>0.92849999999999999</v>
      </c>
      <c r="AO6" s="76">
        <v>0.91459999999999997</v>
      </c>
      <c r="AP6" s="76">
        <v>0.90100000000000002</v>
      </c>
      <c r="AQ6" s="76">
        <v>0.88800000000000001</v>
      </c>
      <c r="AR6" s="76">
        <v>0.87529999999999997</v>
      </c>
      <c r="AS6" s="76">
        <v>0.86280000000000001</v>
      </c>
      <c r="AT6" s="76">
        <v>0.8508</v>
      </c>
      <c r="AU6" s="76">
        <v>0.83919999999999995</v>
      </c>
      <c r="AV6" s="76">
        <v>0.82779999999999998</v>
      </c>
      <c r="AW6" s="76">
        <v>0.81669999999999998</v>
      </c>
      <c r="AX6" s="76">
        <v>1.1572</v>
      </c>
      <c r="AY6" s="76">
        <v>1.1375999999999999</v>
      </c>
      <c r="AZ6" s="76">
        <v>1.1186</v>
      </c>
      <c r="BA6" s="76">
        <v>1.1000000000000001</v>
      </c>
      <c r="BB6" s="76">
        <v>1.0823</v>
      </c>
      <c r="BC6" s="76">
        <v>1.0650999999999999</v>
      </c>
      <c r="BD6" s="76">
        <v>1.0485</v>
      </c>
      <c r="BE6" s="76">
        <v>1.0323</v>
      </c>
      <c r="BF6" s="76">
        <v>1.0165</v>
      </c>
      <c r="BG6" s="76">
        <v>1.0013000000000001</v>
      </c>
      <c r="BH6" s="76">
        <v>1.0941000000000001</v>
      </c>
      <c r="BI6" s="76">
        <v>1.0767</v>
      </c>
      <c r="BJ6" s="76">
        <v>1.0599000000000001</v>
      </c>
      <c r="BK6" s="76">
        <v>1.0435000000000001</v>
      </c>
      <c r="BL6" s="76">
        <v>1.0277000000000001</v>
      </c>
      <c r="BM6" s="76">
        <v>1.0124</v>
      </c>
      <c r="BN6" s="76">
        <v>0.99560000000000004</v>
      </c>
      <c r="BO6" s="76">
        <v>0.97940000000000005</v>
      </c>
      <c r="BP6" s="76">
        <v>0.9637</v>
      </c>
      <c r="BQ6" s="76">
        <v>0.94850000000000001</v>
      </c>
      <c r="BR6" s="76">
        <v>0.93379999999999996</v>
      </c>
      <c r="BS6" s="76">
        <v>0.9133</v>
      </c>
      <c r="BT6" s="76">
        <v>0.89359999999999995</v>
      </c>
      <c r="BU6" s="76">
        <v>0.875</v>
      </c>
      <c r="BV6" s="76">
        <v>0.8569</v>
      </c>
      <c r="BW6" s="76">
        <v>0.8397</v>
      </c>
      <c r="BX6" s="76">
        <v>0.81930000000000003</v>
      </c>
      <c r="BY6" s="76">
        <v>0.79990000000000006</v>
      </c>
      <c r="BZ6" s="76">
        <v>0.78149999999999997</v>
      </c>
      <c r="CA6" s="76">
        <v>0.76390000000000002</v>
      </c>
      <c r="CB6" s="76">
        <v>0.747</v>
      </c>
      <c r="CC6" s="76">
        <v>0.72209999999999996</v>
      </c>
      <c r="CD6" s="76">
        <v>0.69879999999999998</v>
      </c>
      <c r="CE6" s="76">
        <v>0.67700000000000005</v>
      </c>
      <c r="CF6" s="76">
        <v>0.65649999999999997</v>
      </c>
      <c r="CG6" s="76">
        <v>0.63719999999999999</v>
      </c>
      <c r="CH6" s="76">
        <v>0.60850000000000004</v>
      </c>
      <c r="CI6" s="76">
        <v>0.58240000000000003</v>
      </c>
      <c r="CJ6" s="76">
        <v>0.55830000000000002</v>
      </c>
      <c r="CK6" s="76">
        <v>0.53620000000000001</v>
      </c>
      <c r="CL6" s="76">
        <v>0.51580000000000004</v>
      </c>
      <c r="CM6" s="76">
        <v>0.47510000000000002</v>
      </c>
      <c r="CN6" s="76">
        <v>0.44030000000000002</v>
      </c>
      <c r="CO6" s="76">
        <v>0.4103</v>
      </c>
      <c r="CP6" s="76">
        <v>0.3841</v>
      </c>
      <c r="CQ6" s="76">
        <v>0.36109999999999998</v>
      </c>
      <c r="CR6" s="76">
        <v>0.3286</v>
      </c>
      <c r="CS6" s="76">
        <v>0.30149999999999999</v>
      </c>
      <c r="CT6" s="76">
        <v>0.27850000000000003</v>
      </c>
      <c r="CU6" s="76">
        <v>0.25879999999999997</v>
      </c>
      <c r="CV6" s="76">
        <v>0.2417</v>
      </c>
    </row>
    <row r="7" spans="1:100" x14ac:dyDescent="0.2">
      <c r="A7" s="76" t="s">
        <v>156</v>
      </c>
      <c r="B7" s="76" t="s">
        <v>157</v>
      </c>
      <c r="C7" s="76">
        <v>0</v>
      </c>
      <c r="D7" s="76">
        <v>541.59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1.2796000000000001</v>
      </c>
      <c r="O7" s="76">
        <v>1.3548</v>
      </c>
      <c r="P7" s="76">
        <v>1.4094</v>
      </c>
      <c r="Q7" s="76">
        <v>1.4478</v>
      </c>
      <c r="R7" s="76">
        <v>0.98240000000000005</v>
      </c>
      <c r="S7" s="76">
        <v>0.99360000000000004</v>
      </c>
      <c r="T7" s="76">
        <v>1</v>
      </c>
      <c r="U7" s="76">
        <v>1</v>
      </c>
      <c r="V7" s="76">
        <v>1</v>
      </c>
      <c r="W7" s="76">
        <v>1</v>
      </c>
      <c r="X7" s="76">
        <v>1</v>
      </c>
      <c r="Y7" s="76">
        <v>1</v>
      </c>
      <c r="Z7" s="76">
        <v>1</v>
      </c>
      <c r="AA7" s="76">
        <v>1</v>
      </c>
      <c r="AB7" s="76">
        <v>1</v>
      </c>
      <c r="AC7" s="76">
        <v>1</v>
      </c>
      <c r="AD7" s="76">
        <v>1.4474</v>
      </c>
      <c r="AE7" s="76">
        <v>1.4351</v>
      </c>
      <c r="AF7" s="76">
        <v>1.423</v>
      </c>
      <c r="AG7" s="76">
        <v>1.4109</v>
      </c>
      <c r="AH7" s="76">
        <v>1.3992</v>
      </c>
      <c r="AI7" s="76">
        <v>1.3875999999999999</v>
      </c>
      <c r="AJ7" s="76">
        <v>1.3762000000000001</v>
      </c>
      <c r="AK7" s="76">
        <v>1.3651</v>
      </c>
      <c r="AL7" s="76">
        <v>1.3540000000000001</v>
      </c>
      <c r="AM7" s="76">
        <v>1.3431999999999999</v>
      </c>
      <c r="AN7" s="76">
        <v>1.3325</v>
      </c>
      <c r="AO7" s="76">
        <v>1.3221000000000001</v>
      </c>
      <c r="AP7" s="76">
        <v>1.3117000000000001</v>
      </c>
      <c r="AQ7" s="76">
        <v>1.3015000000000001</v>
      </c>
      <c r="AR7" s="76">
        <v>1.2916000000000001</v>
      </c>
      <c r="AS7" s="76">
        <v>1.2816000000000001</v>
      </c>
      <c r="AT7" s="76">
        <v>1.272</v>
      </c>
      <c r="AU7" s="76">
        <v>1.2624</v>
      </c>
      <c r="AV7" s="76">
        <v>1.2531000000000001</v>
      </c>
      <c r="AW7" s="76">
        <v>1.2437</v>
      </c>
      <c r="AX7" s="76">
        <v>1.2345999999999999</v>
      </c>
      <c r="AY7" s="76">
        <v>1.2256</v>
      </c>
      <c r="AZ7" s="76">
        <v>1.2166999999999999</v>
      </c>
      <c r="BA7" s="76">
        <v>1.208</v>
      </c>
      <c r="BB7" s="76">
        <v>1.1993</v>
      </c>
      <c r="BC7" s="76">
        <v>1.1908000000000001</v>
      </c>
      <c r="BD7" s="76">
        <v>1.1700999999999999</v>
      </c>
      <c r="BE7" s="76">
        <v>1.1501999999999999</v>
      </c>
      <c r="BF7" s="76">
        <v>1.1309</v>
      </c>
      <c r="BG7" s="76">
        <v>1.1122000000000001</v>
      </c>
      <c r="BH7" s="76">
        <v>1.0941000000000001</v>
      </c>
      <c r="BI7" s="76">
        <v>1.0767</v>
      </c>
      <c r="BJ7" s="76">
        <v>1.0599000000000001</v>
      </c>
      <c r="BK7" s="76">
        <v>1.0435000000000001</v>
      </c>
      <c r="BL7" s="76">
        <v>1.0277000000000001</v>
      </c>
      <c r="BM7" s="76">
        <v>1.0123</v>
      </c>
      <c r="BN7" s="76">
        <v>0.99560000000000004</v>
      </c>
      <c r="BO7" s="76">
        <v>0.97940000000000005</v>
      </c>
      <c r="BP7" s="76">
        <v>0.9637</v>
      </c>
      <c r="BQ7" s="76">
        <v>0.94850000000000001</v>
      </c>
      <c r="BR7" s="76">
        <v>0.93379999999999996</v>
      </c>
      <c r="BS7" s="76">
        <v>0.9133</v>
      </c>
      <c r="BT7" s="76">
        <v>0.89370000000000005</v>
      </c>
      <c r="BU7" s="76">
        <v>0.87490000000000001</v>
      </c>
      <c r="BV7" s="76">
        <v>0.8569</v>
      </c>
      <c r="BW7" s="76">
        <v>0.8397</v>
      </c>
      <c r="BX7" s="76">
        <v>0.81930000000000003</v>
      </c>
      <c r="BY7" s="76">
        <v>0.8</v>
      </c>
      <c r="BZ7" s="76">
        <v>0.78149999999999997</v>
      </c>
      <c r="CA7" s="76">
        <v>0.76390000000000002</v>
      </c>
      <c r="CB7" s="76">
        <v>0.747</v>
      </c>
      <c r="CC7" s="76">
        <v>0.72209999999999996</v>
      </c>
      <c r="CD7" s="76">
        <v>0.69879999999999998</v>
      </c>
      <c r="CE7" s="76">
        <v>0.67700000000000005</v>
      </c>
      <c r="CF7" s="76">
        <v>0.65649999999999997</v>
      </c>
      <c r="CG7" s="76">
        <v>0.63719999999999999</v>
      </c>
      <c r="CH7" s="76">
        <v>0.60850000000000004</v>
      </c>
      <c r="CI7" s="76">
        <v>0.58240000000000003</v>
      </c>
      <c r="CJ7" s="76">
        <v>0.55830000000000002</v>
      </c>
      <c r="CK7" s="76">
        <v>0.53620000000000001</v>
      </c>
      <c r="CL7" s="76">
        <v>0.51580000000000004</v>
      </c>
      <c r="CM7" s="76">
        <v>0.47510000000000002</v>
      </c>
      <c r="CN7" s="76">
        <v>0.44030000000000002</v>
      </c>
      <c r="CO7" s="76">
        <v>0.4103</v>
      </c>
      <c r="CP7" s="76">
        <v>0.3841</v>
      </c>
      <c r="CQ7" s="76">
        <v>0.36109999999999998</v>
      </c>
      <c r="CR7" s="76">
        <v>0.3286</v>
      </c>
      <c r="CS7" s="76">
        <v>0.30149999999999999</v>
      </c>
      <c r="CT7" s="76">
        <v>0.27850000000000003</v>
      </c>
      <c r="CU7" s="76">
        <v>0.25879999999999997</v>
      </c>
      <c r="CV7" s="76">
        <v>0.2417</v>
      </c>
    </row>
    <row r="8" spans="1:100" x14ac:dyDescent="0.2">
      <c r="A8" s="76" t="s">
        <v>158</v>
      </c>
      <c r="B8" s="76" t="str">
        <f>MID(A8,2,100)</f>
        <v>1500mWalk</v>
      </c>
      <c r="C8" s="76">
        <v>0</v>
      </c>
      <c r="D8" s="76">
        <v>337</v>
      </c>
      <c r="E8" s="76">
        <v>0.72199999999999998</v>
      </c>
      <c r="F8" s="76">
        <v>0.75490000000000002</v>
      </c>
      <c r="G8" s="76">
        <v>0.78559999999999997</v>
      </c>
      <c r="H8" s="76">
        <v>0.81410000000000005</v>
      </c>
      <c r="I8" s="76">
        <v>0.84040000000000004</v>
      </c>
      <c r="J8" s="76">
        <v>0.86450000000000005</v>
      </c>
      <c r="K8" s="76">
        <v>0.88639999999999997</v>
      </c>
      <c r="L8" s="76">
        <v>0.90610000000000002</v>
      </c>
      <c r="M8" s="76">
        <v>0.92359999999999998</v>
      </c>
      <c r="N8" s="76">
        <v>0.93889999999999996</v>
      </c>
      <c r="O8" s="76">
        <v>0.95199999999999996</v>
      </c>
      <c r="P8" s="76">
        <v>0.96399999999999997</v>
      </c>
      <c r="Q8" s="76">
        <v>0.97599999999999998</v>
      </c>
      <c r="R8" s="76">
        <v>0.98799999999999999</v>
      </c>
      <c r="S8" s="76">
        <v>1</v>
      </c>
      <c r="T8" s="76">
        <v>1</v>
      </c>
      <c r="U8" s="76">
        <v>1</v>
      </c>
      <c r="V8" s="76">
        <v>1</v>
      </c>
      <c r="W8" s="76">
        <v>1</v>
      </c>
      <c r="X8" s="76">
        <v>1</v>
      </c>
      <c r="Y8" s="76">
        <v>1</v>
      </c>
      <c r="Z8" s="76">
        <v>1</v>
      </c>
      <c r="AA8" s="76">
        <v>1</v>
      </c>
      <c r="AB8" s="76">
        <v>1</v>
      </c>
      <c r="AC8" s="76">
        <v>1</v>
      </c>
      <c r="AD8" s="76">
        <v>1</v>
      </c>
      <c r="AE8" s="76">
        <v>0.99960000000000004</v>
      </c>
      <c r="AF8" s="76">
        <v>0.99850000000000005</v>
      </c>
      <c r="AG8" s="76">
        <v>0.99660000000000004</v>
      </c>
      <c r="AH8" s="76">
        <v>0.99399999999999999</v>
      </c>
      <c r="AI8" s="76">
        <v>0.99060000000000004</v>
      </c>
      <c r="AJ8" s="76">
        <v>0.98650000000000004</v>
      </c>
      <c r="AK8" s="76">
        <v>0.98160000000000003</v>
      </c>
      <c r="AL8" s="76">
        <v>0.97599999999999998</v>
      </c>
      <c r="AM8" s="76">
        <v>0.96960000000000002</v>
      </c>
      <c r="AN8" s="76">
        <v>0.96250000000000002</v>
      </c>
      <c r="AO8" s="76">
        <v>0.95499999999999996</v>
      </c>
      <c r="AP8" s="76">
        <v>0.94750000000000001</v>
      </c>
      <c r="AQ8" s="76">
        <v>0.94</v>
      </c>
      <c r="AR8" s="76">
        <v>0.9325</v>
      </c>
      <c r="AS8" s="76">
        <v>0.92500000000000004</v>
      </c>
      <c r="AT8" s="76">
        <v>0.91749999999999998</v>
      </c>
      <c r="AU8" s="76">
        <v>0.91</v>
      </c>
      <c r="AV8" s="76">
        <v>0.90249999999999997</v>
      </c>
      <c r="AW8" s="76">
        <v>0.89500000000000002</v>
      </c>
      <c r="AX8" s="76">
        <v>0.88749999999999996</v>
      </c>
      <c r="AY8" s="76">
        <v>0.88</v>
      </c>
      <c r="AZ8" s="76">
        <v>0.87250000000000005</v>
      </c>
      <c r="BA8" s="76">
        <v>0.86499999999999999</v>
      </c>
      <c r="BB8" s="76">
        <v>0.85750000000000004</v>
      </c>
      <c r="BC8" s="76">
        <v>0.85</v>
      </c>
      <c r="BD8" s="76">
        <v>0.84240000000000004</v>
      </c>
      <c r="BE8" s="76">
        <v>0.83460000000000001</v>
      </c>
      <c r="BF8" s="76">
        <v>0.82669999999999999</v>
      </c>
      <c r="BG8" s="76">
        <v>0.81869999999999998</v>
      </c>
      <c r="BH8" s="76">
        <v>0.81059999999999999</v>
      </c>
      <c r="BI8" s="76">
        <v>0.8024</v>
      </c>
      <c r="BJ8" s="76">
        <v>0.79400000000000004</v>
      </c>
      <c r="BK8" s="76">
        <v>0.78549999999999998</v>
      </c>
      <c r="BL8" s="76">
        <v>0.77690000000000003</v>
      </c>
      <c r="BM8" s="76">
        <v>0.76819999999999999</v>
      </c>
      <c r="BN8" s="76">
        <v>0.75929999999999997</v>
      </c>
      <c r="BO8" s="76">
        <v>0.75029999999999997</v>
      </c>
      <c r="BP8" s="76">
        <v>0.74119999999999997</v>
      </c>
      <c r="BQ8" s="76">
        <v>0.73199999999999998</v>
      </c>
      <c r="BR8" s="76">
        <v>0.72260000000000002</v>
      </c>
      <c r="BS8" s="76">
        <v>0.71309999999999996</v>
      </c>
      <c r="BT8" s="76">
        <v>0.70350000000000001</v>
      </c>
      <c r="BU8" s="76">
        <v>0.69379999999999997</v>
      </c>
      <c r="BV8" s="76">
        <v>0.68389999999999995</v>
      </c>
      <c r="BW8" s="76">
        <v>0.67390000000000005</v>
      </c>
      <c r="BX8" s="76">
        <v>0.66379999999999995</v>
      </c>
      <c r="BY8" s="76">
        <v>0.65359999999999996</v>
      </c>
      <c r="BZ8" s="76">
        <v>0.64329999999999998</v>
      </c>
      <c r="CA8" s="76">
        <v>0.63280000000000003</v>
      </c>
      <c r="CB8" s="76">
        <v>0.62219999999999998</v>
      </c>
      <c r="CC8" s="76">
        <v>0.61150000000000004</v>
      </c>
      <c r="CD8" s="76">
        <v>0.60060000000000002</v>
      </c>
      <c r="CE8" s="76">
        <v>0.58960000000000001</v>
      </c>
      <c r="CF8" s="76">
        <v>0.57850000000000001</v>
      </c>
      <c r="CG8" s="76">
        <v>0.56730000000000003</v>
      </c>
      <c r="CH8" s="76">
        <v>0.55600000000000005</v>
      </c>
      <c r="CI8" s="76">
        <v>0.54449999999999998</v>
      </c>
      <c r="CJ8" s="76">
        <v>0.53290000000000004</v>
      </c>
      <c r="CK8" s="76">
        <v>0.5212</v>
      </c>
      <c r="CL8" s="76">
        <v>0.50939999999999996</v>
      </c>
      <c r="CM8" s="76">
        <v>0.49740000000000001</v>
      </c>
      <c r="CN8" s="76">
        <v>0.48530000000000001</v>
      </c>
      <c r="CO8" s="76">
        <v>0.47310000000000002</v>
      </c>
      <c r="CP8" s="76">
        <v>0.46079999999999999</v>
      </c>
      <c r="CQ8" s="76">
        <v>0.44829999999999998</v>
      </c>
      <c r="CR8" s="76">
        <v>0.43569999999999998</v>
      </c>
      <c r="CS8" s="76">
        <v>0.42299999999999999</v>
      </c>
      <c r="CT8" s="76">
        <v>0.41020000000000001</v>
      </c>
      <c r="CU8" s="76">
        <v>0.3972</v>
      </c>
      <c r="CV8" s="76">
        <v>0.3841</v>
      </c>
    </row>
    <row r="9" spans="1:100" x14ac:dyDescent="0.2">
      <c r="A9" s="76" t="s">
        <v>159</v>
      </c>
      <c r="B9" s="76" t="s">
        <v>160</v>
      </c>
      <c r="C9" s="76">
        <v>0</v>
      </c>
      <c r="D9" s="76">
        <v>362</v>
      </c>
      <c r="E9" s="76">
        <v>0.72199999999999998</v>
      </c>
      <c r="F9" s="76">
        <v>0.75490000000000002</v>
      </c>
      <c r="G9" s="76">
        <v>0.78559999999999997</v>
      </c>
      <c r="H9" s="76">
        <v>0.81410000000000005</v>
      </c>
      <c r="I9" s="76">
        <v>0.84040000000000004</v>
      </c>
      <c r="J9" s="76">
        <v>0.86450000000000005</v>
      </c>
      <c r="K9" s="76">
        <v>0.88639999999999997</v>
      </c>
      <c r="L9" s="76">
        <v>0.90610000000000002</v>
      </c>
      <c r="M9" s="76">
        <v>0.92359999999999998</v>
      </c>
      <c r="N9" s="76">
        <v>0.93889999999999996</v>
      </c>
      <c r="O9" s="76">
        <v>0.95199999999999996</v>
      </c>
      <c r="P9" s="76">
        <v>0.96399999999999997</v>
      </c>
      <c r="Q9" s="76">
        <v>0.97599999999999998</v>
      </c>
      <c r="R9" s="76">
        <v>0.98799999999999999</v>
      </c>
      <c r="S9" s="76">
        <v>1</v>
      </c>
      <c r="T9" s="76">
        <v>1</v>
      </c>
      <c r="U9" s="76">
        <v>1</v>
      </c>
      <c r="V9" s="76">
        <v>1</v>
      </c>
      <c r="W9" s="76">
        <v>1</v>
      </c>
      <c r="X9" s="76">
        <v>1</v>
      </c>
      <c r="Y9" s="76">
        <v>1</v>
      </c>
      <c r="Z9" s="76">
        <v>1</v>
      </c>
      <c r="AA9" s="76">
        <v>1</v>
      </c>
      <c r="AB9" s="76">
        <v>1</v>
      </c>
      <c r="AC9" s="76">
        <v>1</v>
      </c>
      <c r="AD9" s="76">
        <v>1</v>
      </c>
      <c r="AE9" s="76">
        <v>0.99960000000000004</v>
      </c>
      <c r="AF9" s="76">
        <v>0.99850000000000005</v>
      </c>
      <c r="AG9" s="76">
        <v>0.99660000000000004</v>
      </c>
      <c r="AH9" s="76">
        <v>0.99399999999999999</v>
      </c>
      <c r="AI9" s="76">
        <v>0.99060000000000004</v>
      </c>
      <c r="AJ9" s="76">
        <v>0.98650000000000004</v>
      </c>
      <c r="AK9" s="76">
        <v>0.98160000000000003</v>
      </c>
      <c r="AL9" s="76">
        <v>0.97599999999999998</v>
      </c>
      <c r="AM9" s="76">
        <v>0.96960000000000002</v>
      </c>
      <c r="AN9" s="76">
        <v>0.96250000000000002</v>
      </c>
      <c r="AO9" s="76">
        <v>0.95499999999999996</v>
      </c>
      <c r="AP9" s="76">
        <v>0.94750000000000001</v>
      </c>
      <c r="AQ9" s="76">
        <v>0.94</v>
      </c>
      <c r="AR9" s="76">
        <v>0.9325</v>
      </c>
      <c r="AS9" s="76">
        <v>0.92500000000000004</v>
      </c>
      <c r="AT9" s="76">
        <v>0.91749999999999998</v>
      </c>
      <c r="AU9" s="76">
        <v>0.91</v>
      </c>
      <c r="AV9" s="76">
        <v>0.90249999999999997</v>
      </c>
      <c r="AW9" s="76">
        <v>0.89500000000000002</v>
      </c>
      <c r="AX9" s="76">
        <v>0.88749999999999996</v>
      </c>
      <c r="AY9" s="76">
        <v>0.88</v>
      </c>
      <c r="AZ9" s="76">
        <v>0.87250000000000005</v>
      </c>
      <c r="BA9" s="76">
        <v>0.86499999999999999</v>
      </c>
      <c r="BB9" s="76">
        <v>0.85750000000000004</v>
      </c>
      <c r="BC9" s="76">
        <v>0.84989999999999999</v>
      </c>
      <c r="BD9" s="76">
        <v>0.84230000000000005</v>
      </c>
      <c r="BE9" s="76">
        <v>0.83440000000000003</v>
      </c>
      <c r="BF9" s="76">
        <v>0.82650000000000001</v>
      </c>
      <c r="BG9" s="76">
        <v>0.81850000000000001</v>
      </c>
      <c r="BH9" s="76">
        <v>0.81030000000000002</v>
      </c>
      <c r="BI9" s="76">
        <v>0.80200000000000005</v>
      </c>
      <c r="BJ9" s="76">
        <v>0.79349999999999998</v>
      </c>
      <c r="BK9" s="76">
        <v>0.78500000000000003</v>
      </c>
      <c r="BL9" s="76">
        <v>0.77629999999999999</v>
      </c>
      <c r="BM9" s="76">
        <v>0.76749999999999996</v>
      </c>
      <c r="BN9" s="76">
        <v>0.75860000000000005</v>
      </c>
      <c r="BO9" s="76">
        <v>0.74950000000000006</v>
      </c>
      <c r="BP9" s="76">
        <v>0.74039999999999995</v>
      </c>
      <c r="BQ9" s="76">
        <v>0.73109999999999997</v>
      </c>
      <c r="BR9" s="76">
        <v>0.72160000000000002</v>
      </c>
      <c r="BS9" s="76">
        <v>0.71209999999999996</v>
      </c>
      <c r="BT9" s="76">
        <v>0.70240000000000002</v>
      </c>
      <c r="BU9" s="76">
        <v>0.69259999999999999</v>
      </c>
      <c r="BV9" s="76">
        <v>0.68269999999999997</v>
      </c>
      <c r="BW9" s="76">
        <v>0.67269999999999996</v>
      </c>
      <c r="BX9" s="76">
        <v>0.66249999999999998</v>
      </c>
      <c r="BY9" s="76">
        <v>0.6522</v>
      </c>
      <c r="BZ9" s="76">
        <v>0.64180000000000004</v>
      </c>
      <c r="CA9" s="76">
        <v>0.63129999999999997</v>
      </c>
      <c r="CB9" s="76">
        <v>0.62060000000000004</v>
      </c>
      <c r="CC9" s="76">
        <v>0.60980000000000001</v>
      </c>
      <c r="CD9" s="76">
        <v>0.59889999999999999</v>
      </c>
      <c r="CE9" s="76">
        <v>0.58789999999999998</v>
      </c>
      <c r="CF9" s="76">
        <v>0.57669999999999999</v>
      </c>
      <c r="CG9" s="76">
        <v>0.5655</v>
      </c>
      <c r="CH9" s="76">
        <v>0.55400000000000005</v>
      </c>
      <c r="CI9" s="76">
        <v>0.54249999999999998</v>
      </c>
      <c r="CJ9" s="76">
        <v>0.53090000000000004</v>
      </c>
      <c r="CK9" s="76">
        <v>0.51910000000000001</v>
      </c>
      <c r="CL9" s="76">
        <v>0.50719999999999998</v>
      </c>
      <c r="CM9" s="76">
        <v>0.49519999999999997</v>
      </c>
      <c r="CN9" s="76">
        <v>0.48299999999999998</v>
      </c>
      <c r="CO9" s="76">
        <v>0.47070000000000001</v>
      </c>
      <c r="CP9" s="76">
        <v>0.45829999999999999</v>
      </c>
      <c r="CQ9" s="76">
        <v>0.44579999999999997</v>
      </c>
      <c r="CR9" s="76">
        <v>0.43319999999999997</v>
      </c>
      <c r="CS9" s="76">
        <v>0.4204</v>
      </c>
      <c r="CT9" s="76">
        <v>0.40749999999999997</v>
      </c>
      <c r="CU9" s="76">
        <v>0.39450000000000002</v>
      </c>
      <c r="CV9" s="76">
        <v>0.38140000000000002</v>
      </c>
    </row>
    <row r="10" spans="1:100" x14ac:dyDescent="0.2">
      <c r="A10" s="76" t="s">
        <v>161</v>
      </c>
      <c r="B10" s="76" t="str">
        <f t="shared" ref="B10:B42" si="0">MID(A10,2,100)</f>
        <v>3kmWalk</v>
      </c>
      <c r="C10" s="76">
        <v>0</v>
      </c>
      <c r="D10" s="76">
        <v>695</v>
      </c>
      <c r="E10" s="76">
        <v>0.72199999999999998</v>
      </c>
      <c r="F10" s="76">
        <v>0.75490000000000002</v>
      </c>
      <c r="G10" s="76">
        <v>0.78559999999999997</v>
      </c>
      <c r="H10" s="76">
        <v>0.81410000000000005</v>
      </c>
      <c r="I10" s="76">
        <v>0.84040000000000004</v>
      </c>
      <c r="J10" s="76">
        <v>0.86450000000000005</v>
      </c>
      <c r="K10" s="76">
        <v>0.88639999999999997</v>
      </c>
      <c r="L10" s="76">
        <v>0.90610000000000002</v>
      </c>
      <c r="M10" s="76">
        <v>0.92359999999999998</v>
      </c>
      <c r="N10" s="76">
        <v>0.93889999999999996</v>
      </c>
      <c r="O10" s="76">
        <v>0.95199999999999996</v>
      </c>
      <c r="P10" s="76">
        <v>0.96399999999999997</v>
      </c>
      <c r="Q10" s="76">
        <v>0.97599999999999998</v>
      </c>
      <c r="R10" s="76">
        <v>0.98799999999999999</v>
      </c>
      <c r="S10" s="76">
        <v>1</v>
      </c>
      <c r="T10" s="76">
        <v>1</v>
      </c>
      <c r="U10" s="76">
        <v>1</v>
      </c>
      <c r="V10" s="76">
        <v>1</v>
      </c>
      <c r="W10" s="76">
        <v>1</v>
      </c>
      <c r="X10" s="76">
        <v>1</v>
      </c>
      <c r="Y10" s="76">
        <v>1</v>
      </c>
      <c r="Z10" s="76">
        <v>1</v>
      </c>
      <c r="AA10" s="76">
        <v>1</v>
      </c>
      <c r="AB10" s="76">
        <v>1</v>
      </c>
      <c r="AC10" s="76">
        <v>1</v>
      </c>
      <c r="AD10" s="76">
        <v>1</v>
      </c>
      <c r="AE10" s="76">
        <v>0.99960000000000004</v>
      </c>
      <c r="AF10" s="76">
        <v>0.99850000000000005</v>
      </c>
      <c r="AG10" s="76">
        <v>0.99660000000000004</v>
      </c>
      <c r="AH10" s="76">
        <v>0.99399999999999999</v>
      </c>
      <c r="AI10" s="76">
        <v>0.99060000000000004</v>
      </c>
      <c r="AJ10" s="76">
        <v>0.98650000000000004</v>
      </c>
      <c r="AK10" s="76">
        <v>0.98160000000000003</v>
      </c>
      <c r="AL10" s="76">
        <v>0.97599999999999998</v>
      </c>
      <c r="AM10" s="76">
        <v>0.96960000000000002</v>
      </c>
      <c r="AN10" s="76">
        <v>0.96250000000000002</v>
      </c>
      <c r="AO10" s="76">
        <v>0.95499999999999996</v>
      </c>
      <c r="AP10" s="76">
        <v>0.94750000000000001</v>
      </c>
      <c r="AQ10" s="76">
        <v>0.94</v>
      </c>
      <c r="AR10" s="76">
        <v>0.9325</v>
      </c>
      <c r="AS10" s="76">
        <v>0.92500000000000004</v>
      </c>
      <c r="AT10" s="76">
        <v>0.91749999999999998</v>
      </c>
      <c r="AU10" s="76">
        <v>0.91</v>
      </c>
      <c r="AV10" s="76">
        <v>0.90249999999999997</v>
      </c>
      <c r="AW10" s="76">
        <v>0.89500000000000002</v>
      </c>
      <c r="AX10" s="76">
        <v>0.88749999999999996</v>
      </c>
      <c r="AY10" s="76">
        <v>0.87990000000000002</v>
      </c>
      <c r="AZ10" s="76">
        <v>0.87219999999999998</v>
      </c>
      <c r="BA10" s="76">
        <v>0.86429999999999996</v>
      </c>
      <c r="BB10" s="76">
        <v>0.85629999999999995</v>
      </c>
      <c r="BC10" s="76">
        <v>0.84819999999999995</v>
      </c>
      <c r="BD10" s="76">
        <v>0.84</v>
      </c>
      <c r="BE10" s="76">
        <v>0.83169999999999999</v>
      </c>
      <c r="BF10" s="76">
        <v>0.82320000000000004</v>
      </c>
      <c r="BG10" s="76">
        <v>0.81459999999999999</v>
      </c>
      <c r="BH10" s="76">
        <v>0.80589999999999995</v>
      </c>
      <c r="BI10" s="76">
        <v>0.79700000000000004</v>
      </c>
      <c r="BJ10" s="76">
        <v>0.78810000000000002</v>
      </c>
      <c r="BK10" s="76">
        <v>0.77900000000000003</v>
      </c>
      <c r="BL10" s="76">
        <v>0.76970000000000005</v>
      </c>
      <c r="BM10" s="76">
        <v>0.76039999999999996</v>
      </c>
      <c r="BN10" s="76">
        <v>0.75090000000000001</v>
      </c>
      <c r="BO10" s="76">
        <v>0.74139999999999995</v>
      </c>
      <c r="BP10" s="76">
        <v>0.73160000000000003</v>
      </c>
      <c r="BQ10" s="76">
        <v>0.7218</v>
      </c>
      <c r="BR10" s="76">
        <v>0.71179999999999999</v>
      </c>
      <c r="BS10" s="76">
        <v>0.70179999999999998</v>
      </c>
      <c r="BT10" s="76">
        <v>0.6915</v>
      </c>
      <c r="BU10" s="76">
        <v>0.68120000000000003</v>
      </c>
      <c r="BV10" s="76">
        <v>0.67079999999999995</v>
      </c>
      <c r="BW10" s="76">
        <v>0.66020000000000001</v>
      </c>
      <c r="BX10" s="76">
        <v>0.64949999999999997</v>
      </c>
      <c r="BY10" s="76">
        <v>0.63859999999999995</v>
      </c>
      <c r="BZ10" s="76">
        <v>0.62770000000000004</v>
      </c>
      <c r="CA10" s="76">
        <v>0.61660000000000004</v>
      </c>
      <c r="CB10" s="76">
        <v>0.60540000000000005</v>
      </c>
      <c r="CC10" s="76">
        <v>0.59409999999999996</v>
      </c>
      <c r="CD10" s="76">
        <v>0.58260000000000001</v>
      </c>
      <c r="CE10" s="76">
        <v>0.57110000000000005</v>
      </c>
      <c r="CF10" s="76">
        <v>0.55940000000000001</v>
      </c>
      <c r="CG10" s="76">
        <v>0.54759999999999998</v>
      </c>
      <c r="CH10" s="76">
        <v>0.53559999999999997</v>
      </c>
      <c r="CI10" s="76">
        <v>0.52349999999999997</v>
      </c>
      <c r="CJ10" s="76">
        <v>0.51129999999999998</v>
      </c>
      <c r="CK10" s="76">
        <v>0.499</v>
      </c>
      <c r="CL10" s="76">
        <v>0.48659999999999998</v>
      </c>
      <c r="CM10" s="76">
        <v>0.47399999999999998</v>
      </c>
      <c r="CN10" s="76">
        <v>0.46129999999999999</v>
      </c>
      <c r="CO10" s="76">
        <v>0.44850000000000001</v>
      </c>
      <c r="CP10" s="76">
        <v>0.43559999999999999</v>
      </c>
      <c r="CQ10" s="76">
        <v>0.42249999999999999</v>
      </c>
      <c r="CR10" s="76">
        <v>0.4093</v>
      </c>
      <c r="CS10" s="76">
        <v>0.39600000000000002</v>
      </c>
      <c r="CT10" s="76">
        <v>0.3826</v>
      </c>
      <c r="CU10" s="76">
        <v>0.36899999999999999</v>
      </c>
      <c r="CV10" s="76">
        <v>0.35539999999999999</v>
      </c>
    </row>
    <row r="11" spans="1:100" x14ac:dyDescent="0.2">
      <c r="A11" s="76" t="s">
        <v>162</v>
      </c>
      <c r="B11" s="76" t="str">
        <f t="shared" si="0"/>
        <v>5kmWalk</v>
      </c>
      <c r="C11" s="76">
        <v>0</v>
      </c>
      <c r="D11" s="76">
        <v>1187</v>
      </c>
      <c r="E11" s="76">
        <v>0.72199999999999998</v>
      </c>
      <c r="F11" s="76">
        <v>0.75490000000000002</v>
      </c>
      <c r="G11" s="76">
        <v>0.78559999999999997</v>
      </c>
      <c r="H11" s="76">
        <v>0.81410000000000005</v>
      </c>
      <c r="I11" s="76">
        <v>0.84040000000000004</v>
      </c>
      <c r="J11" s="76">
        <v>0.86450000000000005</v>
      </c>
      <c r="K11" s="76">
        <v>0.88639999999999997</v>
      </c>
      <c r="L11" s="76">
        <v>0.90610000000000002</v>
      </c>
      <c r="M11" s="76">
        <v>0.92359999999999998</v>
      </c>
      <c r="N11" s="76">
        <v>0.93889999999999996</v>
      </c>
      <c r="O11" s="76">
        <v>0.95199999999999996</v>
      </c>
      <c r="P11" s="76">
        <v>0.96399999999999997</v>
      </c>
      <c r="Q11" s="76">
        <v>0.97599999999999998</v>
      </c>
      <c r="R11" s="76">
        <v>0.98799999999999999</v>
      </c>
      <c r="S11" s="76">
        <v>1</v>
      </c>
      <c r="T11" s="76">
        <v>1</v>
      </c>
      <c r="U11" s="76">
        <v>1</v>
      </c>
      <c r="V11" s="76">
        <v>1</v>
      </c>
      <c r="W11" s="76">
        <v>1</v>
      </c>
      <c r="X11" s="76">
        <v>1</v>
      </c>
      <c r="Y11" s="76">
        <v>1</v>
      </c>
      <c r="Z11" s="76">
        <v>1</v>
      </c>
      <c r="AA11" s="76">
        <v>1</v>
      </c>
      <c r="AB11" s="76">
        <v>1</v>
      </c>
      <c r="AC11" s="76">
        <v>1</v>
      </c>
      <c r="AD11" s="76">
        <v>1</v>
      </c>
      <c r="AE11" s="76">
        <v>0.99960000000000004</v>
      </c>
      <c r="AF11" s="76">
        <v>0.99850000000000005</v>
      </c>
      <c r="AG11" s="76">
        <v>0.99660000000000004</v>
      </c>
      <c r="AH11" s="76">
        <v>0.99399999999999999</v>
      </c>
      <c r="AI11" s="76">
        <v>0.99060000000000004</v>
      </c>
      <c r="AJ11" s="76">
        <v>0.98650000000000004</v>
      </c>
      <c r="AK11" s="76">
        <v>0.98160000000000003</v>
      </c>
      <c r="AL11" s="76">
        <v>0.97599999999999998</v>
      </c>
      <c r="AM11" s="76">
        <v>0.96960000000000002</v>
      </c>
      <c r="AN11" s="76">
        <v>0.96250000000000002</v>
      </c>
      <c r="AO11" s="76">
        <v>0.95499999999999996</v>
      </c>
      <c r="AP11" s="76">
        <v>0.94750000000000001</v>
      </c>
      <c r="AQ11" s="76">
        <v>0.94</v>
      </c>
      <c r="AR11" s="76">
        <v>0.9325</v>
      </c>
      <c r="AS11" s="76">
        <v>0.92500000000000004</v>
      </c>
      <c r="AT11" s="76">
        <v>0.91749999999999998</v>
      </c>
      <c r="AU11" s="76">
        <v>0.90990000000000004</v>
      </c>
      <c r="AV11" s="76">
        <v>0.90229999999999999</v>
      </c>
      <c r="AW11" s="76">
        <v>0.89449999999999996</v>
      </c>
      <c r="AX11" s="76">
        <v>0.88660000000000005</v>
      </c>
      <c r="AY11" s="76">
        <v>0.87849999999999995</v>
      </c>
      <c r="AZ11" s="76">
        <v>0.87029999999999996</v>
      </c>
      <c r="BA11" s="76">
        <v>0.86199999999999999</v>
      </c>
      <c r="BB11" s="76">
        <v>0.85360000000000003</v>
      </c>
      <c r="BC11" s="76">
        <v>0.84509999999999996</v>
      </c>
      <c r="BD11" s="76">
        <v>0.83640000000000003</v>
      </c>
      <c r="BE11" s="76">
        <v>0.8276</v>
      </c>
      <c r="BF11" s="76">
        <v>0.81869999999999998</v>
      </c>
      <c r="BG11" s="76">
        <v>0.80969999999999998</v>
      </c>
      <c r="BH11" s="76">
        <v>0.80049999999999999</v>
      </c>
      <c r="BI11" s="76">
        <v>0.79120000000000001</v>
      </c>
      <c r="BJ11" s="76">
        <v>0.78180000000000005</v>
      </c>
      <c r="BK11" s="76">
        <v>0.77229999999999999</v>
      </c>
      <c r="BL11" s="76">
        <v>0.76259999999999994</v>
      </c>
      <c r="BM11" s="76">
        <v>0.75280000000000002</v>
      </c>
      <c r="BN11" s="76">
        <v>0.7429</v>
      </c>
      <c r="BO11" s="76">
        <v>0.7329</v>
      </c>
      <c r="BP11" s="76">
        <v>0.72270000000000001</v>
      </c>
      <c r="BQ11" s="76">
        <v>0.71250000000000002</v>
      </c>
      <c r="BR11" s="76">
        <v>0.70199999999999996</v>
      </c>
      <c r="BS11" s="76">
        <v>0.6915</v>
      </c>
      <c r="BT11" s="76">
        <v>0.68089999999999995</v>
      </c>
      <c r="BU11" s="76">
        <v>0.67010000000000003</v>
      </c>
      <c r="BV11" s="76">
        <v>0.65920000000000001</v>
      </c>
      <c r="BW11" s="76">
        <v>0.6482</v>
      </c>
      <c r="BX11" s="76">
        <v>0.63700000000000001</v>
      </c>
      <c r="BY11" s="76">
        <v>0.62580000000000002</v>
      </c>
      <c r="BZ11" s="76">
        <v>0.61439999999999995</v>
      </c>
      <c r="CA11" s="76">
        <v>0.6028</v>
      </c>
      <c r="CB11" s="76">
        <v>0.59119999999999995</v>
      </c>
      <c r="CC11" s="76">
        <v>0.57940000000000003</v>
      </c>
      <c r="CD11" s="76">
        <v>0.5675</v>
      </c>
      <c r="CE11" s="76">
        <v>0.55549999999999999</v>
      </c>
      <c r="CF11" s="76">
        <v>0.54339999999999999</v>
      </c>
      <c r="CG11" s="76">
        <v>0.53110000000000002</v>
      </c>
      <c r="CH11" s="76">
        <v>0.51870000000000005</v>
      </c>
      <c r="CI11" s="76">
        <v>0.50619999999999998</v>
      </c>
      <c r="CJ11" s="76">
        <v>0.49359999999999998</v>
      </c>
      <c r="CK11" s="76">
        <v>0.48080000000000001</v>
      </c>
      <c r="CL11" s="76">
        <v>0.46789999999999998</v>
      </c>
      <c r="CM11" s="76">
        <v>0.45490000000000003</v>
      </c>
      <c r="CN11" s="76">
        <v>0.44180000000000003</v>
      </c>
      <c r="CO11" s="76">
        <v>0.42859999999999998</v>
      </c>
      <c r="CP11" s="76">
        <v>0.41520000000000001</v>
      </c>
      <c r="CQ11" s="76">
        <v>0.4017</v>
      </c>
      <c r="CR11" s="76">
        <v>0.38800000000000001</v>
      </c>
      <c r="CS11" s="76">
        <v>0.37430000000000002</v>
      </c>
      <c r="CT11" s="76">
        <v>0.3604</v>
      </c>
      <c r="CU11" s="76">
        <v>0.34639999999999999</v>
      </c>
      <c r="CV11" s="76">
        <v>0.33229999999999998</v>
      </c>
    </row>
    <row r="12" spans="1:100" x14ac:dyDescent="0.2">
      <c r="A12" s="76" t="s">
        <v>163</v>
      </c>
      <c r="B12" s="76" t="str">
        <f t="shared" si="0"/>
        <v>8kmWalk</v>
      </c>
      <c r="C12" s="76">
        <v>0</v>
      </c>
      <c r="D12" s="76">
        <v>1944</v>
      </c>
      <c r="E12" s="76">
        <v>0.72199999999999998</v>
      </c>
      <c r="F12" s="76">
        <v>0.75490000000000002</v>
      </c>
      <c r="G12" s="76">
        <v>0.78559999999999997</v>
      </c>
      <c r="H12" s="76">
        <v>0.81410000000000005</v>
      </c>
      <c r="I12" s="76">
        <v>0.84040000000000004</v>
      </c>
      <c r="J12" s="76">
        <v>0.86450000000000005</v>
      </c>
      <c r="K12" s="76">
        <v>0.88639999999999997</v>
      </c>
      <c r="L12" s="76">
        <v>0.90610000000000002</v>
      </c>
      <c r="M12" s="76">
        <v>0.92359999999999998</v>
      </c>
      <c r="N12" s="76">
        <v>0.93889999999999996</v>
      </c>
      <c r="O12" s="76">
        <v>0.95199999999999996</v>
      </c>
      <c r="P12" s="76">
        <v>0.96399999999999997</v>
      </c>
      <c r="Q12" s="76">
        <v>0.97599999999999998</v>
      </c>
      <c r="R12" s="76">
        <v>0.98799999999999999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D12" s="76">
        <v>1</v>
      </c>
      <c r="AE12" s="76">
        <v>0.99960000000000004</v>
      </c>
      <c r="AF12" s="76">
        <v>0.99850000000000005</v>
      </c>
      <c r="AG12" s="76">
        <v>0.99660000000000004</v>
      </c>
      <c r="AH12" s="76">
        <v>0.99399999999999999</v>
      </c>
      <c r="AI12" s="76">
        <v>0.99060000000000004</v>
      </c>
      <c r="AJ12" s="76">
        <v>0.98650000000000004</v>
      </c>
      <c r="AK12" s="76">
        <v>0.98160000000000003</v>
      </c>
      <c r="AL12" s="76">
        <v>0.97599999999999998</v>
      </c>
      <c r="AM12" s="76">
        <v>0.96960000000000002</v>
      </c>
      <c r="AN12" s="76">
        <v>0.96250000000000002</v>
      </c>
      <c r="AO12" s="76">
        <v>0.95499999999999996</v>
      </c>
      <c r="AP12" s="76">
        <v>0.94750000000000001</v>
      </c>
      <c r="AQ12" s="76">
        <v>0.94</v>
      </c>
      <c r="AR12" s="76">
        <v>0.93240000000000001</v>
      </c>
      <c r="AS12" s="76">
        <v>0.92469999999999997</v>
      </c>
      <c r="AT12" s="76">
        <v>0.91690000000000005</v>
      </c>
      <c r="AU12" s="76">
        <v>0.90890000000000004</v>
      </c>
      <c r="AV12" s="76">
        <v>0.90080000000000005</v>
      </c>
      <c r="AW12" s="76">
        <v>0.89259999999999995</v>
      </c>
      <c r="AX12" s="76">
        <v>0.88429999999999997</v>
      </c>
      <c r="AY12" s="76">
        <v>0.87580000000000002</v>
      </c>
      <c r="AZ12" s="76">
        <v>0.86729999999999996</v>
      </c>
      <c r="BA12" s="76">
        <v>0.85860000000000003</v>
      </c>
      <c r="BB12" s="76">
        <v>0.84970000000000001</v>
      </c>
      <c r="BC12" s="76">
        <v>0.84079999999999999</v>
      </c>
      <c r="BD12" s="76">
        <v>0.83169999999999999</v>
      </c>
      <c r="BE12" s="76">
        <v>0.82250000000000001</v>
      </c>
      <c r="BF12" s="76">
        <v>0.81320000000000003</v>
      </c>
      <c r="BG12" s="76">
        <v>0.80369999999999997</v>
      </c>
      <c r="BH12" s="76">
        <v>0.79420000000000002</v>
      </c>
      <c r="BI12" s="76">
        <v>0.78449999999999998</v>
      </c>
      <c r="BJ12" s="76">
        <v>0.77470000000000006</v>
      </c>
      <c r="BK12" s="76">
        <v>0.76470000000000005</v>
      </c>
      <c r="BL12" s="76">
        <v>0.75460000000000005</v>
      </c>
      <c r="BM12" s="76">
        <v>0.74450000000000005</v>
      </c>
      <c r="BN12" s="76">
        <v>0.73409999999999997</v>
      </c>
      <c r="BO12" s="76">
        <v>0.72370000000000001</v>
      </c>
      <c r="BP12" s="76">
        <v>0.71309999999999996</v>
      </c>
      <c r="BQ12" s="76">
        <v>0.70250000000000001</v>
      </c>
      <c r="BR12" s="76">
        <v>0.69159999999999999</v>
      </c>
      <c r="BS12" s="76">
        <v>0.68069999999999997</v>
      </c>
      <c r="BT12" s="76">
        <v>0.66969999999999996</v>
      </c>
      <c r="BU12" s="76">
        <v>0.65849999999999997</v>
      </c>
      <c r="BV12" s="76">
        <v>0.6472</v>
      </c>
      <c r="BW12" s="76">
        <v>0.63570000000000004</v>
      </c>
      <c r="BX12" s="76">
        <v>0.62419999999999998</v>
      </c>
      <c r="BY12" s="76">
        <v>0.61250000000000004</v>
      </c>
      <c r="BZ12" s="76">
        <v>0.60070000000000001</v>
      </c>
      <c r="CA12" s="76">
        <v>0.58879999999999999</v>
      </c>
      <c r="CB12" s="76">
        <v>0.57669999999999999</v>
      </c>
      <c r="CC12" s="76">
        <v>0.5645</v>
      </c>
      <c r="CD12" s="76">
        <v>0.55220000000000002</v>
      </c>
      <c r="CE12" s="76">
        <v>0.53979999999999995</v>
      </c>
      <c r="CF12" s="76">
        <v>0.52729999999999999</v>
      </c>
      <c r="CG12" s="76">
        <v>0.51459999999999995</v>
      </c>
      <c r="CH12" s="76">
        <v>0.50180000000000002</v>
      </c>
      <c r="CI12" s="76">
        <v>0.4889</v>
      </c>
      <c r="CJ12" s="76">
        <v>0.47589999999999999</v>
      </c>
      <c r="CK12" s="76">
        <v>0.4627</v>
      </c>
      <c r="CL12" s="76">
        <v>0.44940000000000002</v>
      </c>
      <c r="CM12" s="76">
        <v>0.436</v>
      </c>
      <c r="CN12" s="76">
        <v>0.4224</v>
      </c>
      <c r="CO12" s="76">
        <v>0.4088</v>
      </c>
      <c r="CP12" s="76">
        <v>0.39500000000000002</v>
      </c>
      <c r="CQ12" s="76">
        <v>0.38109999999999999</v>
      </c>
      <c r="CR12" s="76">
        <v>0.36709999999999998</v>
      </c>
      <c r="CS12" s="76">
        <v>0.35289999999999999</v>
      </c>
      <c r="CT12" s="76">
        <v>0.33860000000000001</v>
      </c>
      <c r="CU12" s="76">
        <v>0.32419999999999999</v>
      </c>
      <c r="CV12" s="76">
        <v>0.30969999999999998</v>
      </c>
    </row>
    <row r="13" spans="1:100" x14ac:dyDescent="0.2">
      <c r="A13" s="76" t="s">
        <v>164</v>
      </c>
      <c r="B13" s="76" t="str">
        <f t="shared" si="0"/>
        <v>10kmWalk</v>
      </c>
      <c r="C13" s="76">
        <v>0</v>
      </c>
      <c r="D13" s="76">
        <v>2457</v>
      </c>
      <c r="E13" s="76">
        <v>0.72199999999999998</v>
      </c>
      <c r="F13" s="76">
        <v>0.75490000000000002</v>
      </c>
      <c r="G13" s="76">
        <v>0.78559999999999997</v>
      </c>
      <c r="H13" s="76">
        <v>0.81410000000000005</v>
      </c>
      <c r="I13" s="76">
        <v>0.84040000000000004</v>
      </c>
      <c r="J13" s="76">
        <v>0.86450000000000005</v>
      </c>
      <c r="K13" s="76">
        <v>0.88639999999999997</v>
      </c>
      <c r="L13" s="76">
        <v>0.90610000000000002</v>
      </c>
      <c r="M13" s="76">
        <v>0.92359999999999998</v>
      </c>
      <c r="N13" s="76">
        <v>0.93889999999999996</v>
      </c>
      <c r="O13" s="76">
        <v>0.95199999999999996</v>
      </c>
      <c r="P13" s="76">
        <v>0.96399999999999997</v>
      </c>
      <c r="Q13" s="76">
        <v>0.97599999999999998</v>
      </c>
      <c r="R13" s="76">
        <v>0.98799999999999999</v>
      </c>
      <c r="S13" s="76">
        <v>1</v>
      </c>
      <c r="T13" s="76">
        <v>1</v>
      </c>
      <c r="U13" s="76">
        <v>1</v>
      </c>
      <c r="V13" s="76">
        <v>1</v>
      </c>
      <c r="W13" s="76">
        <v>1</v>
      </c>
      <c r="X13" s="76">
        <v>1</v>
      </c>
      <c r="Y13" s="76">
        <v>1</v>
      </c>
      <c r="Z13" s="76">
        <v>1</v>
      </c>
      <c r="AA13" s="76">
        <v>1</v>
      </c>
      <c r="AB13" s="76">
        <v>1</v>
      </c>
      <c r="AC13" s="76">
        <v>1</v>
      </c>
      <c r="AD13" s="76">
        <v>1</v>
      </c>
      <c r="AE13" s="76">
        <v>0.99960000000000004</v>
      </c>
      <c r="AF13" s="76">
        <v>0.99850000000000005</v>
      </c>
      <c r="AG13" s="76">
        <v>0.99660000000000004</v>
      </c>
      <c r="AH13" s="76">
        <v>0.99399999999999999</v>
      </c>
      <c r="AI13" s="76">
        <v>0.99060000000000004</v>
      </c>
      <c r="AJ13" s="76">
        <v>0.98650000000000004</v>
      </c>
      <c r="AK13" s="76">
        <v>0.98160000000000003</v>
      </c>
      <c r="AL13" s="76">
        <v>0.97599999999999998</v>
      </c>
      <c r="AM13" s="76">
        <v>0.96960000000000002</v>
      </c>
      <c r="AN13" s="76">
        <v>0.96250000000000002</v>
      </c>
      <c r="AO13" s="76">
        <v>0.95499999999999996</v>
      </c>
      <c r="AP13" s="76">
        <v>0.94750000000000001</v>
      </c>
      <c r="AQ13" s="76">
        <v>0.93979999999999997</v>
      </c>
      <c r="AR13" s="76">
        <v>0.93200000000000005</v>
      </c>
      <c r="AS13" s="76">
        <v>0.92410000000000003</v>
      </c>
      <c r="AT13" s="76">
        <v>0.91610000000000003</v>
      </c>
      <c r="AU13" s="76">
        <v>0.90790000000000004</v>
      </c>
      <c r="AV13" s="76">
        <v>0.89970000000000006</v>
      </c>
      <c r="AW13" s="76">
        <v>0.89129999999999998</v>
      </c>
      <c r="AX13" s="76">
        <v>0.88270000000000004</v>
      </c>
      <c r="AY13" s="76">
        <v>0.87409999999999999</v>
      </c>
      <c r="AZ13" s="76">
        <v>0.86529999999999996</v>
      </c>
      <c r="BA13" s="76">
        <v>0.85640000000000005</v>
      </c>
      <c r="BB13" s="76">
        <v>0.84740000000000004</v>
      </c>
      <c r="BC13" s="76">
        <v>0.83830000000000005</v>
      </c>
      <c r="BD13" s="76">
        <v>0.82899999999999996</v>
      </c>
      <c r="BE13" s="76">
        <v>0.8196</v>
      </c>
      <c r="BF13" s="76">
        <v>0.81010000000000004</v>
      </c>
      <c r="BG13" s="76">
        <v>0.80049999999999999</v>
      </c>
      <c r="BH13" s="76">
        <v>0.79069999999999996</v>
      </c>
      <c r="BI13" s="76">
        <v>0.78080000000000005</v>
      </c>
      <c r="BJ13" s="76">
        <v>0.77080000000000004</v>
      </c>
      <c r="BK13" s="76">
        <v>0.76070000000000004</v>
      </c>
      <c r="BL13" s="76">
        <v>0.75039999999999996</v>
      </c>
      <c r="BM13" s="76">
        <v>0.74</v>
      </c>
      <c r="BN13" s="76">
        <v>0.72950000000000004</v>
      </c>
      <c r="BO13" s="76">
        <v>0.71889999999999998</v>
      </c>
      <c r="BP13" s="76">
        <v>0.70809999999999995</v>
      </c>
      <c r="BQ13" s="76">
        <v>0.69720000000000004</v>
      </c>
      <c r="BR13" s="76">
        <v>0.68620000000000003</v>
      </c>
      <c r="BS13" s="76">
        <v>0.67510000000000003</v>
      </c>
      <c r="BT13" s="76">
        <v>0.66390000000000005</v>
      </c>
      <c r="BU13" s="76">
        <v>0.65249999999999997</v>
      </c>
      <c r="BV13" s="76">
        <v>0.64100000000000001</v>
      </c>
      <c r="BW13" s="76">
        <v>0.62939999999999996</v>
      </c>
      <c r="BX13" s="76">
        <v>0.61760000000000004</v>
      </c>
      <c r="BY13" s="76">
        <v>0.60570000000000002</v>
      </c>
      <c r="BZ13" s="76">
        <v>0.59370000000000001</v>
      </c>
      <c r="CA13" s="76">
        <v>0.58160000000000001</v>
      </c>
      <c r="CB13" s="76">
        <v>0.56940000000000002</v>
      </c>
      <c r="CC13" s="76">
        <v>0.55700000000000005</v>
      </c>
      <c r="CD13" s="76">
        <v>0.54449999999999998</v>
      </c>
      <c r="CE13" s="76">
        <v>0.53190000000000004</v>
      </c>
      <c r="CF13" s="76">
        <v>0.51919999999999999</v>
      </c>
      <c r="CG13" s="76">
        <v>0.50629999999999997</v>
      </c>
      <c r="CH13" s="76">
        <v>0.49330000000000002</v>
      </c>
      <c r="CI13" s="76">
        <v>0.48020000000000002</v>
      </c>
      <c r="CJ13" s="76">
        <v>0.46700000000000003</v>
      </c>
      <c r="CK13" s="76">
        <v>0.4536</v>
      </c>
      <c r="CL13" s="76">
        <v>0.44009999999999999</v>
      </c>
      <c r="CM13" s="76">
        <v>0.42649999999999999</v>
      </c>
      <c r="CN13" s="76">
        <v>0.4128</v>
      </c>
      <c r="CO13" s="76">
        <v>0.39889999999999998</v>
      </c>
      <c r="CP13" s="76">
        <v>0.38490000000000002</v>
      </c>
      <c r="CQ13" s="76">
        <v>0.37080000000000002</v>
      </c>
      <c r="CR13" s="76">
        <v>0.35659999999999997</v>
      </c>
      <c r="CS13" s="76">
        <v>0.34229999999999999</v>
      </c>
      <c r="CT13" s="76">
        <v>0.32779999999999998</v>
      </c>
      <c r="CU13" s="76">
        <v>0.31319999999999998</v>
      </c>
      <c r="CV13" s="76">
        <v>0.29849999999999999</v>
      </c>
    </row>
    <row r="14" spans="1:100" x14ac:dyDescent="0.2">
      <c r="A14" s="76" t="s">
        <v>165</v>
      </c>
      <c r="B14" s="76" t="str">
        <f t="shared" si="0"/>
        <v>15kmWalk</v>
      </c>
      <c r="C14" s="76">
        <v>0</v>
      </c>
      <c r="D14" s="76">
        <v>3761</v>
      </c>
      <c r="E14" s="76">
        <v>0.72199999999999998</v>
      </c>
      <c r="F14" s="76">
        <v>0.75490000000000002</v>
      </c>
      <c r="G14" s="76">
        <v>0.78559999999999997</v>
      </c>
      <c r="H14" s="76">
        <v>0.81410000000000005</v>
      </c>
      <c r="I14" s="76">
        <v>0.84040000000000004</v>
      </c>
      <c r="J14" s="76">
        <v>0.86450000000000005</v>
      </c>
      <c r="K14" s="76">
        <v>0.88639999999999997</v>
      </c>
      <c r="L14" s="76">
        <v>0.90610000000000002</v>
      </c>
      <c r="M14" s="76">
        <v>0.92359999999999998</v>
      </c>
      <c r="N14" s="76">
        <v>0.93889999999999996</v>
      </c>
      <c r="O14" s="76">
        <v>0.95199999999999996</v>
      </c>
      <c r="P14" s="76">
        <v>0.96399999999999997</v>
      </c>
      <c r="Q14" s="76">
        <v>0.97599999999999998</v>
      </c>
      <c r="R14" s="76">
        <v>0.98799999999999999</v>
      </c>
      <c r="S14" s="76">
        <v>1</v>
      </c>
      <c r="T14" s="76">
        <v>1</v>
      </c>
      <c r="U14" s="76">
        <v>1</v>
      </c>
      <c r="V14" s="76">
        <v>1</v>
      </c>
      <c r="W14" s="76">
        <v>1</v>
      </c>
      <c r="X14" s="76">
        <v>1</v>
      </c>
      <c r="Y14" s="76">
        <v>1</v>
      </c>
      <c r="Z14" s="76">
        <v>1</v>
      </c>
      <c r="AA14" s="76">
        <v>1</v>
      </c>
      <c r="AB14" s="76">
        <v>1</v>
      </c>
      <c r="AC14" s="76">
        <v>1</v>
      </c>
      <c r="AD14" s="76">
        <v>1</v>
      </c>
      <c r="AE14" s="76">
        <v>0.99960000000000004</v>
      </c>
      <c r="AF14" s="76">
        <v>0.99850000000000005</v>
      </c>
      <c r="AG14" s="76">
        <v>0.99660000000000004</v>
      </c>
      <c r="AH14" s="76">
        <v>0.99399999999999999</v>
      </c>
      <c r="AI14" s="76">
        <v>0.99060000000000004</v>
      </c>
      <c r="AJ14" s="76">
        <v>0.98650000000000004</v>
      </c>
      <c r="AK14" s="76">
        <v>0.98160000000000003</v>
      </c>
      <c r="AL14" s="76">
        <v>0.97599999999999998</v>
      </c>
      <c r="AM14" s="76">
        <v>0.96960000000000002</v>
      </c>
      <c r="AN14" s="76">
        <v>0.96230000000000004</v>
      </c>
      <c r="AO14" s="76">
        <v>0.9546</v>
      </c>
      <c r="AP14" s="76">
        <v>0.94669999999999999</v>
      </c>
      <c r="AQ14" s="76">
        <v>0.93869999999999998</v>
      </c>
      <c r="AR14" s="76">
        <v>0.93059999999999998</v>
      </c>
      <c r="AS14" s="76">
        <v>0.92230000000000001</v>
      </c>
      <c r="AT14" s="76">
        <v>0.91390000000000005</v>
      </c>
      <c r="AU14" s="76">
        <v>0.90539999999999998</v>
      </c>
      <c r="AV14" s="76">
        <v>0.89680000000000004</v>
      </c>
      <c r="AW14" s="76">
        <v>0.88800000000000001</v>
      </c>
      <c r="AX14" s="76">
        <v>0.87919999999999998</v>
      </c>
      <c r="AY14" s="76">
        <v>0.87019999999999997</v>
      </c>
      <c r="AZ14" s="76">
        <v>0.86109999999999998</v>
      </c>
      <c r="BA14" s="76">
        <v>0.8518</v>
      </c>
      <c r="BB14" s="76">
        <v>0.84240000000000004</v>
      </c>
      <c r="BC14" s="76">
        <v>0.83289999999999997</v>
      </c>
      <c r="BD14" s="76">
        <v>0.82330000000000003</v>
      </c>
      <c r="BE14" s="76">
        <v>0.81359999999999999</v>
      </c>
      <c r="BF14" s="76">
        <v>0.80369999999999997</v>
      </c>
      <c r="BG14" s="76">
        <v>0.79369999999999996</v>
      </c>
      <c r="BH14" s="76">
        <v>0.78359999999999996</v>
      </c>
      <c r="BI14" s="76">
        <v>0.77339999999999998</v>
      </c>
      <c r="BJ14" s="76">
        <v>0.76300000000000001</v>
      </c>
      <c r="BK14" s="76">
        <v>0.75249999999999995</v>
      </c>
      <c r="BL14" s="76">
        <v>0.7419</v>
      </c>
      <c r="BM14" s="76">
        <v>0.73119999999999996</v>
      </c>
      <c r="BN14" s="76">
        <v>0.72030000000000005</v>
      </c>
      <c r="BO14" s="76">
        <v>0.70930000000000004</v>
      </c>
      <c r="BP14" s="76">
        <v>0.69820000000000004</v>
      </c>
      <c r="BQ14" s="76">
        <v>0.68700000000000006</v>
      </c>
      <c r="BR14" s="76">
        <v>0.67559999999999998</v>
      </c>
      <c r="BS14" s="76">
        <v>0.66420000000000001</v>
      </c>
      <c r="BT14" s="76">
        <v>0.65259999999999996</v>
      </c>
      <c r="BU14" s="76">
        <v>0.64080000000000004</v>
      </c>
      <c r="BV14" s="76">
        <v>0.629</v>
      </c>
      <c r="BW14" s="76">
        <v>0.61699999999999999</v>
      </c>
      <c r="BX14" s="76">
        <v>0.60489999999999999</v>
      </c>
      <c r="BY14" s="76">
        <v>0.5927</v>
      </c>
      <c r="BZ14" s="76">
        <v>0.58030000000000004</v>
      </c>
      <c r="CA14" s="76">
        <v>0.56789999999999996</v>
      </c>
      <c r="CB14" s="76">
        <v>0.55530000000000002</v>
      </c>
      <c r="CC14" s="76">
        <v>0.54249999999999998</v>
      </c>
      <c r="CD14" s="76">
        <v>0.52969999999999995</v>
      </c>
      <c r="CE14" s="76">
        <v>0.51670000000000005</v>
      </c>
      <c r="CF14" s="76">
        <v>0.50360000000000005</v>
      </c>
      <c r="CG14" s="76">
        <v>0.4904</v>
      </c>
      <c r="CH14" s="76">
        <v>0.47710000000000002</v>
      </c>
      <c r="CI14" s="76">
        <v>0.46360000000000001</v>
      </c>
      <c r="CJ14" s="76">
        <v>0.45</v>
      </c>
      <c r="CK14" s="76">
        <v>0.43630000000000002</v>
      </c>
      <c r="CL14" s="76">
        <v>0.42249999999999999</v>
      </c>
      <c r="CM14" s="76">
        <v>0.40849999999999997</v>
      </c>
      <c r="CN14" s="76">
        <v>0.39450000000000002</v>
      </c>
      <c r="CO14" s="76">
        <v>0.38019999999999998</v>
      </c>
      <c r="CP14" s="76">
        <v>0.3659</v>
      </c>
      <c r="CQ14" s="76">
        <v>0.35149999999999998</v>
      </c>
      <c r="CR14" s="76">
        <v>0.33689999999999998</v>
      </c>
      <c r="CS14" s="76">
        <v>0.32219999999999999</v>
      </c>
      <c r="CT14" s="76">
        <v>0.30740000000000001</v>
      </c>
      <c r="CU14" s="76">
        <v>0.29239999999999999</v>
      </c>
      <c r="CV14" s="76">
        <v>0.27729999999999999</v>
      </c>
    </row>
    <row r="15" spans="1:100" x14ac:dyDescent="0.2">
      <c r="A15" s="76" t="s">
        <v>166</v>
      </c>
      <c r="B15" s="76" t="str">
        <f t="shared" si="0"/>
        <v>20kmWalk</v>
      </c>
      <c r="C15" s="76">
        <v>0</v>
      </c>
      <c r="D15" s="76">
        <v>5089</v>
      </c>
      <c r="E15" s="76">
        <v>0.72199999999999998</v>
      </c>
      <c r="F15" s="76">
        <v>0.75490000000000002</v>
      </c>
      <c r="G15" s="76">
        <v>0.78559999999999997</v>
      </c>
      <c r="H15" s="76">
        <v>0.81410000000000005</v>
      </c>
      <c r="I15" s="76">
        <v>0.84040000000000004</v>
      </c>
      <c r="J15" s="76">
        <v>0.86450000000000005</v>
      </c>
      <c r="K15" s="76">
        <v>0.88639999999999997</v>
      </c>
      <c r="L15" s="76">
        <v>0.90610000000000002</v>
      </c>
      <c r="M15" s="76">
        <v>0.92359999999999998</v>
      </c>
      <c r="N15" s="76">
        <v>0.93889999999999996</v>
      </c>
      <c r="O15" s="76">
        <v>0.95199999999999996</v>
      </c>
      <c r="P15" s="76">
        <v>0.96399999999999997</v>
      </c>
      <c r="Q15" s="76">
        <v>0.97599999999999998</v>
      </c>
      <c r="R15" s="76">
        <v>0.98799999999999999</v>
      </c>
      <c r="S15" s="76">
        <v>1</v>
      </c>
      <c r="T15" s="76">
        <v>1</v>
      </c>
      <c r="U15" s="76">
        <v>1</v>
      </c>
      <c r="V15" s="76">
        <v>1</v>
      </c>
      <c r="W15" s="76">
        <v>1</v>
      </c>
      <c r="X15" s="76">
        <v>1</v>
      </c>
      <c r="Y15" s="76">
        <v>1</v>
      </c>
      <c r="Z15" s="76">
        <v>1</v>
      </c>
      <c r="AA15" s="76">
        <v>1</v>
      </c>
      <c r="AB15" s="76">
        <v>1</v>
      </c>
      <c r="AC15" s="76">
        <v>1</v>
      </c>
      <c r="AD15" s="76">
        <v>1</v>
      </c>
      <c r="AE15" s="76">
        <v>0.99960000000000004</v>
      </c>
      <c r="AF15" s="76">
        <v>0.99850000000000005</v>
      </c>
      <c r="AG15" s="76">
        <v>0.99660000000000004</v>
      </c>
      <c r="AH15" s="76">
        <v>0.99399999999999999</v>
      </c>
      <c r="AI15" s="76">
        <v>0.99060000000000004</v>
      </c>
      <c r="AJ15" s="76">
        <v>0.98650000000000004</v>
      </c>
      <c r="AK15" s="76">
        <v>0.98160000000000003</v>
      </c>
      <c r="AL15" s="76">
        <v>0.97599999999999998</v>
      </c>
      <c r="AM15" s="76">
        <v>0.96960000000000002</v>
      </c>
      <c r="AN15" s="76">
        <v>0.9617</v>
      </c>
      <c r="AO15" s="76">
        <v>0.95369999999999999</v>
      </c>
      <c r="AP15" s="76">
        <v>0.9456</v>
      </c>
      <c r="AQ15" s="76">
        <v>0.93730000000000002</v>
      </c>
      <c r="AR15" s="76">
        <v>0.92889999999999995</v>
      </c>
      <c r="AS15" s="76">
        <v>0.9204</v>
      </c>
      <c r="AT15" s="76">
        <v>0.91180000000000005</v>
      </c>
      <c r="AU15" s="76">
        <v>0.90300000000000002</v>
      </c>
      <c r="AV15" s="76">
        <v>0.89419999999999999</v>
      </c>
      <c r="AW15" s="76">
        <v>0.88519999999999999</v>
      </c>
      <c r="AX15" s="76">
        <v>0.876</v>
      </c>
      <c r="AY15" s="76">
        <v>0.86680000000000001</v>
      </c>
      <c r="AZ15" s="76">
        <v>0.85740000000000005</v>
      </c>
      <c r="BA15" s="76">
        <v>0.84789999999999999</v>
      </c>
      <c r="BB15" s="76">
        <v>0.83830000000000005</v>
      </c>
      <c r="BC15" s="76">
        <v>0.8286</v>
      </c>
      <c r="BD15" s="76">
        <v>0.81869999999999998</v>
      </c>
      <c r="BE15" s="76">
        <v>0.80869999999999997</v>
      </c>
      <c r="BF15" s="76">
        <v>0.79859999999999998</v>
      </c>
      <c r="BG15" s="76">
        <v>0.7883</v>
      </c>
      <c r="BH15" s="76">
        <v>0.77800000000000002</v>
      </c>
      <c r="BI15" s="76">
        <v>0.76749999999999996</v>
      </c>
      <c r="BJ15" s="76">
        <v>0.75690000000000002</v>
      </c>
      <c r="BK15" s="76">
        <v>0.74609999999999999</v>
      </c>
      <c r="BL15" s="76">
        <v>0.73529999999999995</v>
      </c>
      <c r="BM15" s="76">
        <v>0.72430000000000005</v>
      </c>
      <c r="BN15" s="76">
        <v>0.71319999999999995</v>
      </c>
      <c r="BO15" s="76">
        <v>0.70199999999999996</v>
      </c>
      <c r="BP15" s="76">
        <v>0.69059999999999999</v>
      </c>
      <c r="BQ15" s="76">
        <v>0.67910000000000004</v>
      </c>
      <c r="BR15" s="76">
        <v>0.66749999999999998</v>
      </c>
      <c r="BS15" s="76">
        <v>0.65580000000000005</v>
      </c>
      <c r="BT15" s="76">
        <v>0.64390000000000003</v>
      </c>
      <c r="BU15" s="76">
        <v>0.63200000000000001</v>
      </c>
      <c r="BV15" s="76">
        <v>0.61990000000000001</v>
      </c>
      <c r="BW15" s="76">
        <v>0.60760000000000003</v>
      </c>
      <c r="BX15" s="76">
        <v>0.59530000000000005</v>
      </c>
      <c r="BY15" s="76">
        <v>0.58279999999999998</v>
      </c>
      <c r="BZ15" s="76">
        <v>0.57020000000000004</v>
      </c>
      <c r="CA15" s="76">
        <v>0.5575</v>
      </c>
      <c r="CB15" s="76">
        <v>0.54469999999999996</v>
      </c>
      <c r="CC15" s="76">
        <v>0.53169999999999995</v>
      </c>
      <c r="CD15" s="76">
        <v>0.51859999999999995</v>
      </c>
      <c r="CE15" s="76">
        <v>0.50539999999999996</v>
      </c>
      <c r="CF15" s="76">
        <v>0.49199999999999999</v>
      </c>
      <c r="CG15" s="76">
        <v>0.47860000000000003</v>
      </c>
      <c r="CH15" s="76">
        <v>0.46500000000000002</v>
      </c>
      <c r="CI15" s="76">
        <v>0.45129999999999998</v>
      </c>
      <c r="CJ15" s="76">
        <v>0.43740000000000001</v>
      </c>
      <c r="CK15" s="76">
        <v>0.42349999999999999</v>
      </c>
      <c r="CL15" s="76">
        <v>0.40939999999999999</v>
      </c>
      <c r="CM15" s="76">
        <v>0.3952</v>
      </c>
      <c r="CN15" s="76">
        <v>0.38080000000000003</v>
      </c>
      <c r="CO15" s="76">
        <v>0.3664</v>
      </c>
      <c r="CP15" s="76">
        <v>0.3518</v>
      </c>
      <c r="CQ15" s="76">
        <v>0.33710000000000001</v>
      </c>
      <c r="CR15" s="76">
        <v>0.32229999999999998</v>
      </c>
      <c r="CS15" s="76">
        <v>0.30730000000000002</v>
      </c>
      <c r="CT15" s="76">
        <v>0.2923</v>
      </c>
      <c r="CU15" s="76">
        <v>0.27710000000000001</v>
      </c>
      <c r="CV15" s="76">
        <v>0.26169999999999999</v>
      </c>
    </row>
    <row r="16" spans="1:100" x14ac:dyDescent="0.2">
      <c r="A16" s="76" t="s">
        <v>167</v>
      </c>
      <c r="B16" s="76" t="str">
        <f t="shared" si="0"/>
        <v>H.Mar.Walk</v>
      </c>
      <c r="C16" s="76">
        <v>0</v>
      </c>
      <c r="D16" s="76">
        <v>5411</v>
      </c>
      <c r="E16" s="76">
        <v>0.72199999999999998</v>
      </c>
      <c r="F16" s="76">
        <v>0.75490000000000002</v>
      </c>
      <c r="G16" s="76">
        <v>0.78559999999999997</v>
      </c>
      <c r="H16" s="76">
        <v>0.81410000000000005</v>
      </c>
      <c r="I16" s="76">
        <v>0.84040000000000004</v>
      </c>
      <c r="J16" s="76">
        <v>0.86450000000000005</v>
      </c>
      <c r="K16" s="76">
        <v>0.88639999999999997</v>
      </c>
      <c r="L16" s="76">
        <v>0.90610000000000002</v>
      </c>
      <c r="M16" s="76">
        <v>0.92359999999999998</v>
      </c>
      <c r="N16" s="76">
        <v>0.93889999999999996</v>
      </c>
      <c r="O16" s="76">
        <v>0.95199999999999996</v>
      </c>
      <c r="P16" s="76">
        <v>0.96399999999999997</v>
      </c>
      <c r="Q16" s="76">
        <v>0.97599999999999998</v>
      </c>
      <c r="R16" s="76">
        <v>0.98799999999999999</v>
      </c>
      <c r="S16" s="76">
        <v>1</v>
      </c>
      <c r="T16" s="76">
        <v>1</v>
      </c>
      <c r="U16" s="76">
        <v>1</v>
      </c>
      <c r="V16" s="76">
        <v>1</v>
      </c>
      <c r="W16" s="76">
        <v>1</v>
      </c>
      <c r="X16" s="76">
        <v>1</v>
      </c>
      <c r="Y16" s="76">
        <v>1</v>
      </c>
      <c r="Z16" s="76">
        <v>1</v>
      </c>
      <c r="AA16" s="76">
        <v>1</v>
      </c>
      <c r="AB16" s="76">
        <v>1</v>
      </c>
      <c r="AC16" s="76">
        <v>1</v>
      </c>
      <c r="AD16" s="76">
        <v>1</v>
      </c>
      <c r="AE16" s="76">
        <v>0.99960000000000004</v>
      </c>
      <c r="AF16" s="76">
        <v>0.99850000000000005</v>
      </c>
      <c r="AG16" s="76">
        <v>0.99660000000000004</v>
      </c>
      <c r="AH16" s="76">
        <v>0.99399999999999999</v>
      </c>
      <c r="AI16" s="76">
        <v>0.99060000000000004</v>
      </c>
      <c r="AJ16" s="76">
        <v>0.98650000000000004</v>
      </c>
      <c r="AK16" s="76">
        <v>0.98160000000000003</v>
      </c>
      <c r="AL16" s="76">
        <v>0.97599999999999998</v>
      </c>
      <c r="AM16" s="76">
        <v>0.96960000000000002</v>
      </c>
      <c r="AN16" s="76">
        <v>0.96150000000000002</v>
      </c>
      <c r="AO16" s="76">
        <v>0.95350000000000001</v>
      </c>
      <c r="AP16" s="76">
        <v>0.94530000000000003</v>
      </c>
      <c r="AQ16" s="76">
        <v>0.93700000000000006</v>
      </c>
      <c r="AR16" s="76">
        <v>0.92859999999999998</v>
      </c>
      <c r="AS16" s="76">
        <v>0.92</v>
      </c>
      <c r="AT16" s="76">
        <v>0.9113</v>
      </c>
      <c r="AU16" s="76">
        <v>0.90249999999999997</v>
      </c>
      <c r="AV16" s="76">
        <v>0.89359999999999995</v>
      </c>
      <c r="AW16" s="76">
        <v>0.88460000000000005</v>
      </c>
      <c r="AX16" s="76">
        <v>0.87539999999999996</v>
      </c>
      <c r="AY16" s="76">
        <v>0.86609999999999998</v>
      </c>
      <c r="AZ16" s="76">
        <v>0.85670000000000002</v>
      </c>
      <c r="BA16" s="76">
        <v>0.84709999999999996</v>
      </c>
      <c r="BB16" s="76">
        <v>0.83750000000000002</v>
      </c>
      <c r="BC16" s="76">
        <v>0.82769999999999999</v>
      </c>
      <c r="BD16" s="76">
        <v>0.81779999999999997</v>
      </c>
      <c r="BE16" s="76">
        <v>0.80769999999999997</v>
      </c>
      <c r="BF16" s="76">
        <v>0.79759999999999998</v>
      </c>
      <c r="BG16" s="76">
        <v>0.7873</v>
      </c>
      <c r="BH16" s="76">
        <v>0.77690000000000003</v>
      </c>
      <c r="BI16" s="76">
        <v>0.76629999999999998</v>
      </c>
      <c r="BJ16" s="76">
        <v>0.75570000000000004</v>
      </c>
      <c r="BK16" s="76">
        <v>0.74490000000000001</v>
      </c>
      <c r="BL16" s="76">
        <v>0.73399999999999999</v>
      </c>
      <c r="BM16" s="76">
        <v>0.72299999999999998</v>
      </c>
      <c r="BN16" s="76">
        <v>0.71179999999999999</v>
      </c>
      <c r="BO16" s="76">
        <v>0.70050000000000001</v>
      </c>
      <c r="BP16" s="76">
        <v>0.68910000000000005</v>
      </c>
      <c r="BQ16" s="76">
        <v>0.67759999999999998</v>
      </c>
      <c r="BR16" s="76">
        <v>0.66590000000000005</v>
      </c>
      <c r="BS16" s="76">
        <v>0.6542</v>
      </c>
      <c r="BT16" s="76">
        <v>0.64229999999999998</v>
      </c>
      <c r="BU16" s="76">
        <v>0.63029999999999997</v>
      </c>
      <c r="BV16" s="76">
        <v>0.61809999999999998</v>
      </c>
      <c r="BW16" s="76">
        <v>0.60580000000000001</v>
      </c>
      <c r="BX16" s="76">
        <v>0.59340000000000004</v>
      </c>
      <c r="BY16" s="76">
        <v>0.58089999999999997</v>
      </c>
      <c r="BZ16" s="76">
        <v>0.56830000000000003</v>
      </c>
      <c r="CA16" s="76">
        <v>0.55549999999999999</v>
      </c>
      <c r="CB16" s="76">
        <v>0.54259999999999997</v>
      </c>
      <c r="CC16" s="76">
        <v>0.52959999999999996</v>
      </c>
      <c r="CD16" s="76">
        <v>0.51649999999999996</v>
      </c>
      <c r="CE16" s="76">
        <v>0.50319999999999998</v>
      </c>
      <c r="CF16" s="76">
        <v>0.48980000000000001</v>
      </c>
      <c r="CG16" s="76">
        <v>0.4763</v>
      </c>
      <c r="CH16" s="76">
        <v>0.4627</v>
      </c>
      <c r="CI16" s="76">
        <v>0.44890000000000002</v>
      </c>
      <c r="CJ16" s="76">
        <v>0.435</v>
      </c>
      <c r="CK16" s="76">
        <v>0.42099999999999999</v>
      </c>
      <c r="CL16" s="76">
        <v>0.40689999999999998</v>
      </c>
      <c r="CM16" s="76">
        <v>0.3926</v>
      </c>
      <c r="CN16" s="76">
        <v>0.37830000000000003</v>
      </c>
      <c r="CO16" s="76">
        <v>0.36380000000000001</v>
      </c>
      <c r="CP16" s="76">
        <v>0.34910000000000002</v>
      </c>
      <c r="CQ16" s="76">
        <v>0.33439999999999998</v>
      </c>
      <c r="CR16" s="76">
        <v>0.31950000000000001</v>
      </c>
      <c r="CS16" s="76">
        <v>0.30449999999999999</v>
      </c>
      <c r="CT16" s="76">
        <v>0.28939999999999999</v>
      </c>
      <c r="CU16" s="76">
        <v>0.27410000000000001</v>
      </c>
      <c r="CV16" s="76">
        <v>0.25879999999999997</v>
      </c>
    </row>
    <row r="17" spans="1:100" x14ac:dyDescent="0.2">
      <c r="A17" s="76" t="s">
        <v>168</v>
      </c>
      <c r="B17" s="76" t="str">
        <f t="shared" si="0"/>
        <v>25kmWalk</v>
      </c>
      <c r="C17" s="76">
        <v>0</v>
      </c>
      <c r="D17" s="76">
        <v>6577</v>
      </c>
      <c r="E17" s="76">
        <v>0.72199999999999998</v>
      </c>
      <c r="F17" s="76">
        <v>0.75490000000000002</v>
      </c>
      <c r="G17" s="76">
        <v>0.78559999999999997</v>
      </c>
      <c r="H17" s="76">
        <v>0.81410000000000005</v>
      </c>
      <c r="I17" s="76">
        <v>0.84040000000000004</v>
      </c>
      <c r="J17" s="76">
        <v>0.86450000000000005</v>
      </c>
      <c r="K17" s="76">
        <v>0.88639999999999997</v>
      </c>
      <c r="L17" s="76">
        <v>0.90610000000000002</v>
      </c>
      <c r="M17" s="76">
        <v>0.92359999999999998</v>
      </c>
      <c r="N17" s="76">
        <v>0.93889999999999996</v>
      </c>
      <c r="O17" s="76">
        <v>0.95199999999999996</v>
      </c>
      <c r="P17" s="76">
        <v>0.96399999999999997</v>
      </c>
      <c r="Q17" s="76">
        <v>0.97599999999999998</v>
      </c>
      <c r="R17" s="76">
        <v>0.98799999999999999</v>
      </c>
      <c r="S17" s="76">
        <v>1</v>
      </c>
      <c r="T17" s="76">
        <v>1</v>
      </c>
      <c r="U17" s="76">
        <v>1</v>
      </c>
      <c r="V17" s="76">
        <v>1</v>
      </c>
      <c r="W17" s="76">
        <v>1</v>
      </c>
      <c r="X17" s="76">
        <v>1</v>
      </c>
      <c r="Y17" s="76">
        <v>1</v>
      </c>
      <c r="Z17" s="76">
        <v>1</v>
      </c>
      <c r="AA17" s="76">
        <v>1</v>
      </c>
      <c r="AB17" s="76">
        <v>1</v>
      </c>
      <c r="AC17" s="76">
        <v>1</v>
      </c>
      <c r="AD17" s="76">
        <v>1</v>
      </c>
      <c r="AE17" s="76">
        <v>0.99960000000000004</v>
      </c>
      <c r="AF17" s="76">
        <v>0.99850000000000005</v>
      </c>
      <c r="AG17" s="76">
        <v>0.99660000000000004</v>
      </c>
      <c r="AH17" s="76">
        <v>0.99399999999999999</v>
      </c>
      <c r="AI17" s="76">
        <v>0.99060000000000004</v>
      </c>
      <c r="AJ17" s="76">
        <v>0.98650000000000004</v>
      </c>
      <c r="AK17" s="76">
        <v>0.98160000000000003</v>
      </c>
      <c r="AL17" s="76">
        <v>0.97599999999999998</v>
      </c>
      <c r="AM17" s="76">
        <v>0.96960000000000002</v>
      </c>
      <c r="AN17" s="76">
        <v>0.96089999999999998</v>
      </c>
      <c r="AO17" s="76">
        <v>0.9526</v>
      </c>
      <c r="AP17" s="76">
        <v>0.94430000000000003</v>
      </c>
      <c r="AQ17" s="76">
        <v>0.93589999999999995</v>
      </c>
      <c r="AR17" s="76">
        <v>0.92730000000000001</v>
      </c>
      <c r="AS17" s="76">
        <v>0.91859999999999997</v>
      </c>
      <c r="AT17" s="76">
        <v>0.90980000000000005</v>
      </c>
      <c r="AU17" s="76">
        <v>0.90080000000000005</v>
      </c>
      <c r="AV17" s="76">
        <v>0.89180000000000004</v>
      </c>
      <c r="AW17" s="76">
        <v>0.88260000000000005</v>
      </c>
      <c r="AX17" s="76">
        <v>0.87329999999999997</v>
      </c>
      <c r="AY17" s="76">
        <v>0.86380000000000001</v>
      </c>
      <c r="AZ17" s="76">
        <v>0.85419999999999996</v>
      </c>
      <c r="BA17" s="76">
        <v>0.84460000000000002</v>
      </c>
      <c r="BB17" s="76">
        <v>0.8347</v>
      </c>
      <c r="BC17" s="76">
        <v>0.82479999999999998</v>
      </c>
      <c r="BD17" s="76">
        <v>0.81469999999999998</v>
      </c>
      <c r="BE17" s="76">
        <v>0.80459999999999998</v>
      </c>
      <c r="BF17" s="76">
        <v>0.79430000000000001</v>
      </c>
      <c r="BG17" s="76">
        <v>0.78380000000000005</v>
      </c>
      <c r="BH17" s="76">
        <v>0.77329999999999999</v>
      </c>
      <c r="BI17" s="76">
        <v>0.76259999999999994</v>
      </c>
      <c r="BJ17" s="76">
        <v>0.75180000000000002</v>
      </c>
      <c r="BK17" s="76">
        <v>0.74080000000000001</v>
      </c>
      <c r="BL17" s="76">
        <v>0.7298</v>
      </c>
      <c r="BM17" s="76">
        <v>0.71860000000000002</v>
      </c>
      <c r="BN17" s="76">
        <v>0.70730000000000004</v>
      </c>
      <c r="BO17" s="76">
        <v>0.69589999999999996</v>
      </c>
      <c r="BP17" s="76">
        <v>0.68430000000000002</v>
      </c>
      <c r="BQ17" s="76">
        <v>0.67269999999999996</v>
      </c>
      <c r="BR17" s="76">
        <v>0.66090000000000004</v>
      </c>
      <c r="BS17" s="76">
        <v>0.64890000000000003</v>
      </c>
      <c r="BT17" s="76">
        <v>0.63690000000000002</v>
      </c>
      <c r="BU17" s="76">
        <v>0.62470000000000003</v>
      </c>
      <c r="BV17" s="76">
        <v>0.61240000000000006</v>
      </c>
      <c r="BW17" s="76">
        <v>0.6</v>
      </c>
      <c r="BX17" s="76">
        <v>0.58750000000000002</v>
      </c>
      <c r="BY17" s="76">
        <v>0.57479999999999998</v>
      </c>
      <c r="BZ17" s="76">
        <v>0.56200000000000006</v>
      </c>
      <c r="CA17" s="76">
        <v>0.54910000000000003</v>
      </c>
      <c r="CB17" s="76">
        <v>0.53610000000000002</v>
      </c>
      <c r="CC17" s="76">
        <v>0.52290000000000003</v>
      </c>
      <c r="CD17" s="76">
        <v>0.50960000000000005</v>
      </c>
      <c r="CE17" s="76">
        <v>0.49619999999999997</v>
      </c>
      <c r="CF17" s="76">
        <v>0.48270000000000002</v>
      </c>
      <c r="CG17" s="76">
        <v>0.46899999999999997</v>
      </c>
      <c r="CH17" s="76">
        <v>0.45519999999999999</v>
      </c>
      <c r="CI17" s="76">
        <v>0.44130000000000003</v>
      </c>
      <c r="CJ17" s="76">
        <v>0.42730000000000001</v>
      </c>
      <c r="CK17" s="76">
        <v>0.41320000000000001</v>
      </c>
      <c r="CL17" s="76">
        <v>0.39889999999999998</v>
      </c>
      <c r="CM17" s="76">
        <v>0.38450000000000001</v>
      </c>
      <c r="CN17" s="76">
        <v>0.37</v>
      </c>
      <c r="CO17" s="76">
        <v>0.3553</v>
      </c>
      <c r="CP17" s="76">
        <v>0.34050000000000002</v>
      </c>
      <c r="CQ17" s="76">
        <v>0.3256</v>
      </c>
      <c r="CR17" s="76">
        <v>0.31059999999999999</v>
      </c>
      <c r="CS17" s="76">
        <v>0.29549999999999998</v>
      </c>
      <c r="CT17" s="76">
        <v>0.2802</v>
      </c>
      <c r="CU17" s="76">
        <v>0.26479999999999998</v>
      </c>
      <c r="CV17" s="76">
        <v>0.24929999999999999</v>
      </c>
    </row>
    <row r="18" spans="1:100" x14ac:dyDescent="0.2">
      <c r="A18" s="76" t="s">
        <v>169</v>
      </c>
      <c r="B18" s="76" t="str">
        <f t="shared" si="0"/>
        <v>30kmWalk</v>
      </c>
      <c r="C18" s="76">
        <v>0</v>
      </c>
      <c r="D18" s="76">
        <v>8118</v>
      </c>
      <c r="E18" s="76">
        <v>0.72199999999999998</v>
      </c>
      <c r="F18" s="76">
        <v>0.75490000000000002</v>
      </c>
      <c r="G18" s="76">
        <v>0.78559999999999997</v>
      </c>
      <c r="H18" s="76">
        <v>0.81410000000000005</v>
      </c>
      <c r="I18" s="76">
        <v>0.84040000000000004</v>
      </c>
      <c r="J18" s="76">
        <v>0.86450000000000005</v>
      </c>
      <c r="K18" s="76">
        <v>0.88639999999999997</v>
      </c>
      <c r="L18" s="76">
        <v>0.90610000000000002</v>
      </c>
      <c r="M18" s="76">
        <v>0.92359999999999998</v>
      </c>
      <c r="N18" s="76">
        <v>0.93889999999999996</v>
      </c>
      <c r="O18" s="76">
        <v>0.95199999999999996</v>
      </c>
      <c r="P18" s="76">
        <v>0.96399999999999997</v>
      </c>
      <c r="Q18" s="76">
        <v>0.97599999999999998</v>
      </c>
      <c r="R18" s="76">
        <v>0.98799999999999999</v>
      </c>
      <c r="S18" s="76">
        <v>1</v>
      </c>
      <c r="T18" s="76">
        <v>1</v>
      </c>
      <c r="U18" s="76">
        <v>1</v>
      </c>
      <c r="V18" s="76">
        <v>1</v>
      </c>
      <c r="W18" s="76">
        <v>1</v>
      </c>
      <c r="X18" s="76">
        <v>1</v>
      </c>
      <c r="Y18" s="76">
        <v>1</v>
      </c>
      <c r="Z18" s="76">
        <v>1</v>
      </c>
      <c r="AA18" s="76">
        <v>1</v>
      </c>
      <c r="AB18" s="76">
        <v>1</v>
      </c>
      <c r="AC18" s="76">
        <v>1</v>
      </c>
      <c r="AD18" s="76">
        <v>1</v>
      </c>
      <c r="AE18" s="76">
        <v>0.99960000000000004</v>
      </c>
      <c r="AF18" s="76">
        <v>0.99850000000000005</v>
      </c>
      <c r="AG18" s="76">
        <v>0.99660000000000004</v>
      </c>
      <c r="AH18" s="76">
        <v>0.99399999999999999</v>
      </c>
      <c r="AI18" s="76">
        <v>0.99060000000000004</v>
      </c>
      <c r="AJ18" s="76">
        <v>0.98650000000000004</v>
      </c>
      <c r="AK18" s="76">
        <v>0.98160000000000003</v>
      </c>
      <c r="AL18" s="76">
        <v>0.97599999999999998</v>
      </c>
      <c r="AM18" s="76">
        <v>0.96960000000000002</v>
      </c>
      <c r="AN18" s="76">
        <v>0.95989999999999998</v>
      </c>
      <c r="AO18" s="76">
        <v>0.9516</v>
      </c>
      <c r="AP18" s="76">
        <v>0.94310000000000005</v>
      </c>
      <c r="AQ18" s="76">
        <v>0.9345</v>
      </c>
      <c r="AR18" s="76">
        <v>0.92579999999999996</v>
      </c>
      <c r="AS18" s="76">
        <v>0.91690000000000005</v>
      </c>
      <c r="AT18" s="76">
        <v>0.90790000000000004</v>
      </c>
      <c r="AU18" s="76">
        <v>0.89880000000000004</v>
      </c>
      <c r="AV18" s="76">
        <v>0.88959999999999995</v>
      </c>
      <c r="AW18" s="76">
        <v>0.88019999999999998</v>
      </c>
      <c r="AX18" s="76">
        <v>0.87080000000000002</v>
      </c>
      <c r="AY18" s="76">
        <v>0.86119999999999997</v>
      </c>
      <c r="AZ18" s="76">
        <v>0.85140000000000005</v>
      </c>
      <c r="BA18" s="76">
        <v>0.84160000000000001</v>
      </c>
      <c r="BB18" s="76">
        <v>0.83160000000000001</v>
      </c>
      <c r="BC18" s="76">
        <v>0.82150000000000001</v>
      </c>
      <c r="BD18" s="76">
        <v>0.81130000000000002</v>
      </c>
      <c r="BE18" s="76">
        <v>0.80100000000000005</v>
      </c>
      <c r="BF18" s="76">
        <v>0.79049999999999998</v>
      </c>
      <c r="BG18" s="76">
        <v>0.77990000000000004</v>
      </c>
      <c r="BH18" s="76">
        <v>0.76919999999999999</v>
      </c>
      <c r="BI18" s="76">
        <v>0.75829999999999997</v>
      </c>
      <c r="BJ18" s="76">
        <v>0.74739999999999995</v>
      </c>
      <c r="BK18" s="76">
        <v>0.73629999999999995</v>
      </c>
      <c r="BL18" s="76">
        <v>0.72509999999999997</v>
      </c>
      <c r="BM18" s="76">
        <v>0.71379999999999999</v>
      </c>
      <c r="BN18" s="76">
        <v>0.70230000000000004</v>
      </c>
      <c r="BO18" s="76">
        <v>0.69069999999999998</v>
      </c>
      <c r="BP18" s="76">
        <v>0.67900000000000005</v>
      </c>
      <c r="BQ18" s="76">
        <v>0.66720000000000002</v>
      </c>
      <c r="BR18" s="76">
        <v>0.6552</v>
      </c>
      <c r="BS18" s="76">
        <v>0.6431</v>
      </c>
      <c r="BT18" s="76">
        <v>0.63090000000000002</v>
      </c>
      <c r="BU18" s="76">
        <v>0.61860000000000004</v>
      </c>
      <c r="BV18" s="76">
        <v>0.60619999999999996</v>
      </c>
      <c r="BW18" s="76">
        <v>0.59360000000000002</v>
      </c>
      <c r="BX18" s="76">
        <v>0.58089999999999997</v>
      </c>
      <c r="BY18" s="76">
        <v>0.56810000000000005</v>
      </c>
      <c r="BZ18" s="76">
        <v>0.55510000000000004</v>
      </c>
      <c r="CA18" s="76">
        <v>0.54200000000000004</v>
      </c>
      <c r="CB18" s="76">
        <v>0.52880000000000005</v>
      </c>
      <c r="CC18" s="76">
        <v>0.51549999999999996</v>
      </c>
      <c r="CD18" s="76">
        <v>0.50209999999999999</v>
      </c>
      <c r="CE18" s="76">
        <v>0.48849999999999999</v>
      </c>
      <c r="CF18" s="76">
        <v>0.4748</v>
      </c>
      <c r="CG18" s="76">
        <v>0.46100000000000002</v>
      </c>
      <c r="CH18" s="76">
        <v>0.4471</v>
      </c>
      <c r="CI18" s="76">
        <v>0.433</v>
      </c>
      <c r="CJ18" s="76">
        <v>0.41880000000000001</v>
      </c>
      <c r="CK18" s="76">
        <v>0.40450000000000003</v>
      </c>
      <c r="CL18" s="76">
        <v>0.3901</v>
      </c>
      <c r="CM18" s="76">
        <v>0.3755</v>
      </c>
      <c r="CN18" s="76">
        <v>0.36080000000000001</v>
      </c>
      <c r="CO18" s="76">
        <v>0.34599999999999997</v>
      </c>
      <c r="CP18" s="76">
        <v>0.33110000000000001</v>
      </c>
      <c r="CQ18" s="76">
        <v>0.316</v>
      </c>
      <c r="CR18" s="76">
        <v>0.30080000000000001</v>
      </c>
      <c r="CS18" s="76">
        <v>0.28549999999999998</v>
      </c>
      <c r="CT18" s="76">
        <v>0.27010000000000001</v>
      </c>
      <c r="CU18" s="76">
        <v>0.25459999999999999</v>
      </c>
      <c r="CV18" s="76">
        <v>0.2389</v>
      </c>
    </row>
    <row r="19" spans="1:100" x14ac:dyDescent="0.2">
      <c r="A19" s="76" t="s">
        <v>170</v>
      </c>
      <c r="B19" s="76" t="str">
        <f t="shared" si="0"/>
        <v>40kmWalk</v>
      </c>
      <c r="C19" s="76">
        <v>0</v>
      </c>
      <c r="D19" s="76">
        <v>11334</v>
      </c>
      <c r="E19" s="76">
        <v>0.72199999999999998</v>
      </c>
      <c r="F19" s="76">
        <v>0.75490000000000002</v>
      </c>
      <c r="G19" s="76">
        <v>0.78559999999999997</v>
      </c>
      <c r="H19" s="76">
        <v>0.81410000000000005</v>
      </c>
      <c r="I19" s="76">
        <v>0.84040000000000004</v>
      </c>
      <c r="J19" s="76">
        <v>0.86450000000000005</v>
      </c>
      <c r="K19" s="76">
        <v>0.88639999999999997</v>
      </c>
      <c r="L19" s="76">
        <v>0.90610000000000002</v>
      </c>
      <c r="M19" s="76">
        <v>0.92359999999999998</v>
      </c>
      <c r="N19" s="76">
        <v>0.93889999999999996</v>
      </c>
      <c r="O19" s="76">
        <v>0.95199999999999996</v>
      </c>
      <c r="P19" s="76">
        <v>0.96399999999999997</v>
      </c>
      <c r="Q19" s="76">
        <v>0.97599999999999998</v>
      </c>
      <c r="R19" s="76">
        <v>0.98799999999999999</v>
      </c>
      <c r="S19" s="76">
        <v>1</v>
      </c>
      <c r="T19" s="76">
        <v>1</v>
      </c>
      <c r="U19" s="76">
        <v>1</v>
      </c>
      <c r="V19" s="76">
        <v>1</v>
      </c>
      <c r="W19" s="76">
        <v>1</v>
      </c>
      <c r="X19" s="76">
        <v>1</v>
      </c>
      <c r="Y19" s="76">
        <v>1</v>
      </c>
      <c r="Z19" s="76">
        <v>1</v>
      </c>
      <c r="AA19" s="76">
        <v>1</v>
      </c>
      <c r="AB19" s="76">
        <v>1</v>
      </c>
      <c r="AC19" s="76">
        <v>1</v>
      </c>
      <c r="AD19" s="76">
        <v>1</v>
      </c>
      <c r="AE19" s="76">
        <v>0.99960000000000004</v>
      </c>
      <c r="AF19" s="76">
        <v>0.99850000000000005</v>
      </c>
      <c r="AG19" s="76">
        <v>0.99660000000000004</v>
      </c>
      <c r="AH19" s="76">
        <v>0.99399999999999999</v>
      </c>
      <c r="AI19" s="76">
        <v>0.99060000000000004</v>
      </c>
      <c r="AJ19" s="76">
        <v>0.98650000000000004</v>
      </c>
      <c r="AK19" s="76">
        <v>0.98160000000000003</v>
      </c>
      <c r="AL19" s="76">
        <v>0.97599999999999998</v>
      </c>
      <c r="AM19" s="76">
        <v>0.96960000000000002</v>
      </c>
      <c r="AN19" s="76">
        <v>0.95809999999999995</v>
      </c>
      <c r="AO19" s="76">
        <v>0.94950000000000001</v>
      </c>
      <c r="AP19" s="76">
        <v>0.94069999999999998</v>
      </c>
      <c r="AQ19" s="76">
        <v>0.93189999999999995</v>
      </c>
      <c r="AR19" s="76">
        <v>0.92290000000000005</v>
      </c>
      <c r="AS19" s="76">
        <v>0.91379999999999995</v>
      </c>
      <c r="AT19" s="76">
        <v>0.90459999999999996</v>
      </c>
      <c r="AU19" s="76">
        <v>0.8952</v>
      </c>
      <c r="AV19" s="76">
        <v>0.88570000000000004</v>
      </c>
      <c r="AW19" s="76">
        <v>0.87609999999999999</v>
      </c>
      <c r="AX19" s="76">
        <v>0.86639999999999995</v>
      </c>
      <c r="AY19" s="76">
        <v>0.85660000000000003</v>
      </c>
      <c r="AZ19" s="76">
        <v>0.84660000000000002</v>
      </c>
      <c r="BA19" s="76">
        <v>0.83650000000000002</v>
      </c>
      <c r="BB19" s="76">
        <v>0.82630000000000003</v>
      </c>
      <c r="BC19" s="76">
        <v>0.81589999999999996</v>
      </c>
      <c r="BD19" s="76">
        <v>0.80549999999999999</v>
      </c>
      <c r="BE19" s="76">
        <v>0.79490000000000005</v>
      </c>
      <c r="BF19" s="76">
        <v>0.78420000000000001</v>
      </c>
      <c r="BG19" s="76">
        <v>0.77329999999999999</v>
      </c>
      <c r="BH19" s="76">
        <v>0.76229999999999998</v>
      </c>
      <c r="BI19" s="76">
        <v>0.75129999999999997</v>
      </c>
      <c r="BJ19" s="76">
        <v>0.74</v>
      </c>
      <c r="BK19" s="76">
        <v>0.72870000000000001</v>
      </c>
      <c r="BL19" s="76">
        <v>0.71730000000000005</v>
      </c>
      <c r="BM19" s="76">
        <v>0.70569999999999999</v>
      </c>
      <c r="BN19" s="76">
        <v>0.69399999999999995</v>
      </c>
      <c r="BO19" s="76">
        <v>0.68210000000000004</v>
      </c>
      <c r="BP19" s="76">
        <v>0.67020000000000002</v>
      </c>
      <c r="BQ19" s="76">
        <v>0.65810000000000002</v>
      </c>
      <c r="BR19" s="76">
        <v>0.64590000000000003</v>
      </c>
      <c r="BS19" s="76">
        <v>0.63360000000000005</v>
      </c>
      <c r="BT19" s="76">
        <v>0.62109999999999999</v>
      </c>
      <c r="BU19" s="76">
        <v>0.60850000000000004</v>
      </c>
      <c r="BV19" s="76">
        <v>0.5958</v>
      </c>
      <c r="BW19" s="76">
        <v>0.58299999999999996</v>
      </c>
      <c r="BX19" s="76">
        <v>0.57010000000000005</v>
      </c>
      <c r="BY19" s="76">
        <v>0.55700000000000005</v>
      </c>
      <c r="BZ19" s="76">
        <v>0.54379999999999995</v>
      </c>
      <c r="CA19" s="76">
        <v>0.53049999999999997</v>
      </c>
      <c r="CB19" s="76">
        <v>0.51700000000000002</v>
      </c>
      <c r="CC19" s="76">
        <v>0.50339999999999996</v>
      </c>
      <c r="CD19" s="76">
        <v>0.48980000000000001</v>
      </c>
      <c r="CE19" s="76">
        <v>0.47589999999999999</v>
      </c>
      <c r="CF19" s="76">
        <v>0.46200000000000002</v>
      </c>
      <c r="CG19" s="76">
        <v>0.44790000000000002</v>
      </c>
      <c r="CH19" s="76">
        <v>0.43369999999999997</v>
      </c>
      <c r="CI19" s="76">
        <v>0.4194</v>
      </c>
      <c r="CJ19" s="76">
        <v>0.40500000000000003</v>
      </c>
      <c r="CK19" s="76">
        <v>0.39040000000000002</v>
      </c>
      <c r="CL19" s="76">
        <v>0.37569999999999998</v>
      </c>
      <c r="CM19" s="76">
        <v>0.3609</v>
      </c>
      <c r="CN19" s="76">
        <v>0.34599999999999997</v>
      </c>
      <c r="CO19" s="76">
        <v>0.33100000000000002</v>
      </c>
      <c r="CP19" s="76">
        <v>0.31580000000000003</v>
      </c>
      <c r="CQ19" s="76">
        <v>0.30049999999999999</v>
      </c>
      <c r="CR19" s="76">
        <v>0.28499999999999998</v>
      </c>
      <c r="CS19" s="76">
        <v>0.26950000000000002</v>
      </c>
      <c r="CT19" s="76">
        <v>0.25380000000000003</v>
      </c>
      <c r="CU19" s="76">
        <v>0.23799999999999999</v>
      </c>
      <c r="CV19" s="76">
        <v>0.22209999999999999</v>
      </c>
    </row>
    <row r="20" spans="1:100" x14ac:dyDescent="0.2">
      <c r="A20" s="76" t="s">
        <v>171</v>
      </c>
      <c r="B20" s="76" t="str">
        <f t="shared" si="0"/>
        <v>Mar.Walk</v>
      </c>
      <c r="C20" s="76">
        <v>0</v>
      </c>
      <c r="D20" s="76">
        <v>12062</v>
      </c>
      <c r="E20" s="76">
        <v>0.72199999999999998</v>
      </c>
      <c r="F20" s="76">
        <v>0.75490000000000002</v>
      </c>
      <c r="G20" s="76">
        <v>0.78559999999999997</v>
      </c>
      <c r="H20" s="76">
        <v>0.81410000000000005</v>
      </c>
      <c r="I20" s="76">
        <v>0.84040000000000004</v>
      </c>
      <c r="J20" s="76">
        <v>0.86450000000000005</v>
      </c>
      <c r="K20" s="76">
        <v>0.88639999999999997</v>
      </c>
      <c r="L20" s="76">
        <v>0.90610000000000002</v>
      </c>
      <c r="M20" s="76">
        <v>0.92359999999999998</v>
      </c>
      <c r="N20" s="76">
        <v>0.93889999999999996</v>
      </c>
      <c r="O20" s="76">
        <v>0.95199999999999996</v>
      </c>
      <c r="P20" s="76">
        <v>0.96399999999999997</v>
      </c>
      <c r="Q20" s="76">
        <v>0.97599999999999998</v>
      </c>
      <c r="R20" s="76">
        <v>0.98799999999999999</v>
      </c>
      <c r="S20" s="76">
        <v>1</v>
      </c>
      <c r="T20" s="76">
        <v>1</v>
      </c>
      <c r="U20" s="76">
        <v>1</v>
      </c>
      <c r="V20" s="76">
        <v>1</v>
      </c>
      <c r="W20" s="76">
        <v>1</v>
      </c>
      <c r="X20" s="76">
        <v>1</v>
      </c>
      <c r="Y20" s="76">
        <v>1</v>
      </c>
      <c r="Z20" s="76">
        <v>1</v>
      </c>
      <c r="AA20" s="76">
        <v>1</v>
      </c>
      <c r="AB20" s="76">
        <v>1</v>
      </c>
      <c r="AC20" s="76">
        <v>1</v>
      </c>
      <c r="AD20" s="76">
        <v>1</v>
      </c>
      <c r="AE20" s="76">
        <v>0.99960000000000004</v>
      </c>
      <c r="AF20" s="76">
        <v>0.99850000000000005</v>
      </c>
      <c r="AG20" s="76">
        <v>0.99660000000000004</v>
      </c>
      <c r="AH20" s="76">
        <v>0.99399999999999999</v>
      </c>
      <c r="AI20" s="76">
        <v>0.99060000000000004</v>
      </c>
      <c r="AJ20" s="76">
        <v>0.98650000000000004</v>
      </c>
      <c r="AK20" s="76">
        <v>0.98160000000000003</v>
      </c>
      <c r="AL20" s="76">
        <v>0.97599999999999998</v>
      </c>
      <c r="AM20" s="76">
        <v>0.96960000000000002</v>
      </c>
      <c r="AN20" s="76">
        <v>0.9577</v>
      </c>
      <c r="AO20" s="76">
        <v>0.94899999999999995</v>
      </c>
      <c r="AP20" s="76">
        <v>0.94020000000000004</v>
      </c>
      <c r="AQ20" s="76">
        <v>0.93130000000000002</v>
      </c>
      <c r="AR20" s="76">
        <v>0.92230000000000001</v>
      </c>
      <c r="AS20" s="76">
        <v>0.91320000000000001</v>
      </c>
      <c r="AT20" s="76">
        <v>0.90390000000000004</v>
      </c>
      <c r="AU20" s="76">
        <v>0.89449999999999996</v>
      </c>
      <c r="AV20" s="76">
        <v>0.88500000000000001</v>
      </c>
      <c r="AW20" s="76">
        <v>0.87529999999999997</v>
      </c>
      <c r="AX20" s="76">
        <v>0.86560000000000004</v>
      </c>
      <c r="AY20" s="76">
        <v>0.85570000000000002</v>
      </c>
      <c r="AZ20" s="76">
        <v>0.84560000000000002</v>
      </c>
      <c r="BA20" s="76">
        <v>0.83550000000000002</v>
      </c>
      <c r="BB20" s="76">
        <v>0.82520000000000004</v>
      </c>
      <c r="BC20" s="76">
        <v>0.81479999999999997</v>
      </c>
      <c r="BD20" s="76">
        <v>0.80430000000000001</v>
      </c>
      <c r="BE20" s="76">
        <v>0.79369999999999996</v>
      </c>
      <c r="BF20" s="76">
        <v>0.78290000000000004</v>
      </c>
      <c r="BG20" s="76">
        <v>0.77200000000000002</v>
      </c>
      <c r="BH20" s="76">
        <v>0.76100000000000001</v>
      </c>
      <c r="BI20" s="76">
        <v>0.74990000000000001</v>
      </c>
      <c r="BJ20" s="76">
        <v>0.73860000000000003</v>
      </c>
      <c r="BK20" s="76">
        <v>0.72719999999999996</v>
      </c>
      <c r="BL20" s="76">
        <v>0.7157</v>
      </c>
      <c r="BM20" s="76">
        <v>0.70409999999999995</v>
      </c>
      <c r="BN20" s="76">
        <v>0.69240000000000002</v>
      </c>
      <c r="BO20" s="76">
        <v>0.68049999999999999</v>
      </c>
      <c r="BP20" s="76">
        <v>0.66849999999999998</v>
      </c>
      <c r="BQ20" s="76">
        <v>0.65629999999999999</v>
      </c>
      <c r="BR20" s="76">
        <v>0.64410000000000001</v>
      </c>
      <c r="BS20" s="76">
        <v>0.63170000000000004</v>
      </c>
      <c r="BT20" s="76">
        <v>0.61919999999999997</v>
      </c>
      <c r="BU20" s="76">
        <v>0.60660000000000003</v>
      </c>
      <c r="BV20" s="76">
        <v>0.59389999999999998</v>
      </c>
      <c r="BW20" s="76">
        <v>0.58099999999999996</v>
      </c>
      <c r="BX20" s="76">
        <v>0.56799999999999995</v>
      </c>
      <c r="BY20" s="76">
        <v>0.55489999999999995</v>
      </c>
      <c r="BZ20" s="76">
        <v>0.54159999999999997</v>
      </c>
      <c r="CA20" s="76">
        <v>0.52829999999999999</v>
      </c>
      <c r="CB20" s="76">
        <v>0.51480000000000004</v>
      </c>
      <c r="CC20" s="76">
        <v>0.50109999999999999</v>
      </c>
      <c r="CD20" s="76">
        <v>0.4874</v>
      </c>
      <c r="CE20" s="76">
        <v>0.47349999999999998</v>
      </c>
      <c r="CF20" s="76">
        <v>0.45960000000000001</v>
      </c>
      <c r="CG20" s="76">
        <v>0.44550000000000001</v>
      </c>
      <c r="CH20" s="76">
        <v>0.43120000000000003</v>
      </c>
      <c r="CI20" s="76">
        <v>0.41689999999999999</v>
      </c>
      <c r="CJ20" s="76">
        <v>0.40239999999999998</v>
      </c>
      <c r="CK20" s="76">
        <v>0.38779999999999998</v>
      </c>
      <c r="CL20" s="76">
        <v>0.373</v>
      </c>
      <c r="CM20" s="76">
        <v>0.35820000000000002</v>
      </c>
      <c r="CN20" s="76">
        <v>0.34320000000000001</v>
      </c>
      <c r="CO20" s="76">
        <v>0.3281</v>
      </c>
      <c r="CP20" s="76">
        <v>0.31290000000000001</v>
      </c>
      <c r="CQ20" s="76">
        <v>0.29749999999999999</v>
      </c>
      <c r="CR20" s="76">
        <v>0.28199999999999997</v>
      </c>
      <c r="CS20" s="76">
        <v>0.26640000000000003</v>
      </c>
      <c r="CT20" s="76">
        <v>0.25069999999999998</v>
      </c>
      <c r="CU20" s="76">
        <v>0.2349</v>
      </c>
      <c r="CV20" s="76">
        <v>0.21890000000000001</v>
      </c>
    </row>
    <row r="21" spans="1:100" x14ac:dyDescent="0.2">
      <c r="A21" s="76" t="s">
        <v>172</v>
      </c>
      <c r="B21" s="76" t="str">
        <f t="shared" si="0"/>
        <v>50kmWalk</v>
      </c>
      <c r="C21" s="76">
        <v>0</v>
      </c>
      <c r="D21" s="76">
        <v>14706</v>
      </c>
      <c r="E21" s="76">
        <v>0.72199999999999998</v>
      </c>
      <c r="F21" s="76">
        <v>0.75490000000000002</v>
      </c>
      <c r="G21" s="76">
        <v>0.78559999999999997</v>
      </c>
      <c r="H21" s="76">
        <v>0.81410000000000005</v>
      </c>
      <c r="I21" s="76">
        <v>0.84040000000000004</v>
      </c>
      <c r="J21" s="76">
        <v>0.86450000000000005</v>
      </c>
      <c r="K21" s="76">
        <v>0.88639999999999997</v>
      </c>
      <c r="L21" s="76">
        <v>0.90610000000000002</v>
      </c>
      <c r="M21" s="76">
        <v>0.92359999999999998</v>
      </c>
      <c r="N21" s="76">
        <v>0.93889999999999996</v>
      </c>
      <c r="O21" s="76">
        <v>0.95199999999999996</v>
      </c>
      <c r="P21" s="76">
        <v>0.96399999999999997</v>
      </c>
      <c r="Q21" s="76">
        <v>0.97599999999999998</v>
      </c>
      <c r="R21" s="76">
        <v>0.98799999999999999</v>
      </c>
      <c r="S21" s="76">
        <v>1</v>
      </c>
      <c r="T21" s="76">
        <v>1</v>
      </c>
      <c r="U21" s="76">
        <v>1</v>
      </c>
      <c r="V21" s="76">
        <v>1</v>
      </c>
      <c r="W21" s="76">
        <v>1</v>
      </c>
      <c r="X21" s="76">
        <v>1</v>
      </c>
      <c r="Y21" s="76">
        <v>1</v>
      </c>
      <c r="Z21" s="76">
        <v>1</v>
      </c>
      <c r="AA21" s="76">
        <v>1</v>
      </c>
      <c r="AB21" s="76">
        <v>1</v>
      </c>
      <c r="AC21" s="76">
        <v>1</v>
      </c>
      <c r="AD21" s="76">
        <v>1</v>
      </c>
      <c r="AE21" s="76">
        <v>0.99960000000000004</v>
      </c>
      <c r="AF21" s="76">
        <v>0.99850000000000005</v>
      </c>
      <c r="AG21" s="76">
        <v>0.99660000000000004</v>
      </c>
      <c r="AH21" s="76">
        <v>0.99399999999999999</v>
      </c>
      <c r="AI21" s="76">
        <v>0.99060000000000004</v>
      </c>
      <c r="AJ21" s="76">
        <v>0.98650000000000004</v>
      </c>
      <c r="AK21" s="76">
        <v>0.98160000000000003</v>
      </c>
      <c r="AL21" s="76">
        <v>0.97599999999999998</v>
      </c>
      <c r="AM21" s="76">
        <v>0.96960000000000002</v>
      </c>
      <c r="AN21" s="76">
        <v>0.95630000000000004</v>
      </c>
      <c r="AO21" s="76">
        <v>0.94750000000000001</v>
      </c>
      <c r="AP21" s="76">
        <v>0.93859999999999999</v>
      </c>
      <c r="AQ21" s="76">
        <v>0.92949999999999999</v>
      </c>
      <c r="AR21" s="76">
        <v>0.92030000000000001</v>
      </c>
      <c r="AS21" s="76">
        <v>0.91110000000000002</v>
      </c>
      <c r="AT21" s="76">
        <v>0.90159999999999996</v>
      </c>
      <c r="AU21" s="76">
        <v>0.8921</v>
      </c>
      <c r="AV21" s="76">
        <v>0.88239999999999996</v>
      </c>
      <c r="AW21" s="76">
        <v>0.87260000000000004</v>
      </c>
      <c r="AX21" s="76">
        <v>0.86270000000000002</v>
      </c>
      <c r="AY21" s="76">
        <v>0.85270000000000001</v>
      </c>
      <c r="AZ21" s="76">
        <v>0.84250000000000003</v>
      </c>
      <c r="BA21" s="76">
        <v>0.83220000000000005</v>
      </c>
      <c r="BB21" s="76">
        <v>0.82179999999999997</v>
      </c>
      <c r="BC21" s="76">
        <v>0.81130000000000002</v>
      </c>
      <c r="BD21" s="76">
        <v>0.80059999999999998</v>
      </c>
      <c r="BE21" s="76">
        <v>0.78979999999999995</v>
      </c>
      <c r="BF21" s="76">
        <v>0.77890000000000004</v>
      </c>
      <c r="BG21" s="76">
        <v>0.76790000000000003</v>
      </c>
      <c r="BH21" s="76">
        <v>0.75670000000000004</v>
      </c>
      <c r="BI21" s="76">
        <v>0.74539999999999995</v>
      </c>
      <c r="BJ21" s="76">
        <v>0.73399999999999999</v>
      </c>
      <c r="BK21" s="76">
        <v>0.72250000000000003</v>
      </c>
      <c r="BL21" s="76">
        <v>0.71079999999999999</v>
      </c>
      <c r="BM21" s="76">
        <v>0.69910000000000005</v>
      </c>
      <c r="BN21" s="76">
        <v>0.68710000000000004</v>
      </c>
      <c r="BO21" s="76">
        <v>0.67510000000000003</v>
      </c>
      <c r="BP21" s="76">
        <v>0.66300000000000003</v>
      </c>
      <c r="BQ21" s="76">
        <v>0.65069999999999995</v>
      </c>
      <c r="BR21" s="76">
        <v>0.63829999999999998</v>
      </c>
      <c r="BS21" s="76">
        <v>0.62580000000000002</v>
      </c>
      <c r="BT21" s="76">
        <v>0.61309999999999998</v>
      </c>
      <c r="BU21" s="76">
        <v>0.60040000000000004</v>
      </c>
      <c r="BV21" s="76">
        <v>0.58750000000000002</v>
      </c>
      <c r="BW21" s="76">
        <v>0.57450000000000001</v>
      </c>
      <c r="BX21" s="76">
        <v>0.56130000000000002</v>
      </c>
      <c r="BY21" s="76">
        <v>0.54800000000000004</v>
      </c>
      <c r="BZ21" s="76">
        <v>0.53469999999999995</v>
      </c>
      <c r="CA21" s="76">
        <v>0.52110000000000001</v>
      </c>
      <c r="CB21" s="76">
        <v>0.50749999999999995</v>
      </c>
      <c r="CC21" s="76">
        <v>0.49370000000000003</v>
      </c>
      <c r="CD21" s="76">
        <v>0.47989999999999999</v>
      </c>
      <c r="CE21" s="76">
        <v>0.46579999999999999</v>
      </c>
      <c r="CF21" s="76">
        <v>0.45169999999999999</v>
      </c>
      <c r="CG21" s="76">
        <v>0.4375</v>
      </c>
      <c r="CH21" s="76">
        <v>0.42309999999999998</v>
      </c>
      <c r="CI21" s="76">
        <v>0.40860000000000002</v>
      </c>
      <c r="CJ21" s="76">
        <v>0.39389999999999997</v>
      </c>
      <c r="CK21" s="76">
        <v>0.37919999999999998</v>
      </c>
      <c r="CL21" s="76">
        <v>0.36430000000000001</v>
      </c>
      <c r="CM21" s="76">
        <v>0.3493</v>
      </c>
      <c r="CN21" s="76">
        <v>0.3342</v>
      </c>
      <c r="CO21" s="76">
        <v>0.31890000000000002</v>
      </c>
      <c r="CP21" s="76">
        <v>0.30349999999999999</v>
      </c>
      <c r="CQ21" s="76">
        <v>0.28810000000000002</v>
      </c>
      <c r="CR21" s="76">
        <v>0.27239999999999998</v>
      </c>
      <c r="CS21" s="76">
        <v>0.25669999999999998</v>
      </c>
      <c r="CT21" s="76">
        <v>0.24079999999999999</v>
      </c>
      <c r="CU21" s="76">
        <v>0.2248</v>
      </c>
      <c r="CV21" s="76">
        <v>0.2087</v>
      </c>
    </row>
    <row r="22" spans="1:100" x14ac:dyDescent="0.2">
      <c r="A22" s="76" t="s">
        <v>173</v>
      </c>
      <c r="B22" s="76" t="str">
        <f t="shared" si="0"/>
        <v>HighJump</v>
      </c>
      <c r="C22" s="76">
        <v>0</v>
      </c>
      <c r="D22" s="76">
        <v>2.09</v>
      </c>
      <c r="E22" s="76">
        <v>0</v>
      </c>
      <c r="F22" s="76">
        <v>0</v>
      </c>
      <c r="G22" s="76">
        <v>0</v>
      </c>
      <c r="H22" s="76">
        <v>1.5712999999999999</v>
      </c>
      <c r="I22" s="76">
        <v>1.4616</v>
      </c>
      <c r="J22" s="76">
        <v>1.3749</v>
      </c>
      <c r="K22" s="76">
        <v>1.3062</v>
      </c>
      <c r="L22" s="76">
        <v>1.2441</v>
      </c>
      <c r="M22" s="76">
        <v>1.1942999999999999</v>
      </c>
      <c r="N22" s="76">
        <v>1.1484000000000001</v>
      </c>
      <c r="O22" s="76">
        <v>1.1175999999999999</v>
      </c>
      <c r="P22" s="76">
        <v>1.0885</v>
      </c>
      <c r="Q22" s="76">
        <v>1.0609</v>
      </c>
      <c r="R22" s="76">
        <v>1.0398000000000001</v>
      </c>
      <c r="S22" s="76">
        <v>1.0245</v>
      </c>
      <c r="T22" s="76">
        <v>1</v>
      </c>
      <c r="U22" s="76">
        <v>1</v>
      </c>
      <c r="V22" s="76">
        <v>1</v>
      </c>
      <c r="W22" s="76">
        <v>1</v>
      </c>
      <c r="X22" s="76">
        <v>1</v>
      </c>
      <c r="Y22" s="76">
        <v>1</v>
      </c>
      <c r="Z22" s="76">
        <v>1</v>
      </c>
      <c r="AA22" s="76">
        <v>1</v>
      </c>
      <c r="AB22" s="76">
        <v>1</v>
      </c>
      <c r="AC22" s="76">
        <v>1</v>
      </c>
      <c r="AD22" s="76">
        <v>1</v>
      </c>
      <c r="AE22" s="76">
        <v>1.0097</v>
      </c>
      <c r="AF22" s="76">
        <v>1.0145999999999999</v>
      </c>
      <c r="AG22" s="76">
        <v>1.0245</v>
      </c>
      <c r="AH22" s="76">
        <v>1.0347</v>
      </c>
      <c r="AI22" s="76">
        <v>1.0407999999999999</v>
      </c>
      <c r="AJ22" s="76">
        <v>1.0503</v>
      </c>
      <c r="AK22" s="76">
        <v>1.0663</v>
      </c>
      <c r="AL22" s="76">
        <v>1.0772999999999999</v>
      </c>
      <c r="AM22" s="76">
        <v>1.0885</v>
      </c>
      <c r="AN22" s="76">
        <v>1.1008</v>
      </c>
      <c r="AO22" s="76">
        <v>1.1116999999999999</v>
      </c>
      <c r="AP22" s="76">
        <v>1.1296999999999999</v>
      </c>
      <c r="AQ22" s="76">
        <v>1.1420999999999999</v>
      </c>
      <c r="AR22" s="76">
        <v>1.1547000000000001</v>
      </c>
      <c r="AS22" s="76">
        <v>1.1680999999999999</v>
      </c>
      <c r="AT22" s="76">
        <v>1.1808000000000001</v>
      </c>
      <c r="AU22" s="76">
        <v>1.1942999999999999</v>
      </c>
      <c r="AV22" s="76">
        <v>1.2151000000000001</v>
      </c>
      <c r="AW22" s="76">
        <v>1.2294</v>
      </c>
      <c r="AX22" s="76">
        <v>1.2442</v>
      </c>
      <c r="AY22" s="76">
        <v>1.2589999999999999</v>
      </c>
      <c r="AZ22" s="76">
        <v>1.2744</v>
      </c>
      <c r="BA22" s="76">
        <v>1.2981</v>
      </c>
      <c r="BB22" s="76">
        <v>1.3145</v>
      </c>
      <c r="BC22" s="76">
        <v>1.331</v>
      </c>
      <c r="BD22" s="76">
        <v>1.3484</v>
      </c>
      <c r="BE22" s="76">
        <v>1.3660000000000001</v>
      </c>
      <c r="BF22" s="76">
        <v>1.3933</v>
      </c>
      <c r="BG22" s="76">
        <v>1.4121999999999999</v>
      </c>
      <c r="BH22" s="76">
        <v>1.4307000000000001</v>
      </c>
      <c r="BI22" s="76">
        <v>1.4514</v>
      </c>
      <c r="BJ22" s="76">
        <v>1.4718</v>
      </c>
      <c r="BK22" s="76">
        <v>1.4928999999999999</v>
      </c>
      <c r="BL22" s="76">
        <v>1.5255000000000001</v>
      </c>
      <c r="BM22" s="76">
        <v>1.5466</v>
      </c>
      <c r="BN22" s="76">
        <v>1.5713999999999999</v>
      </c>
      <c r="BO22" s="76">
        <v>1.5953999999999999</v>
      </c>
      <c r="BP22" s="76">
        <v>1.6202000000000001</v>
      </c>
      <c r="BQ22" s="76">
        <v>1.6587000000000001</v>
      </c>
      <c r="BR22" s="76">
        <v>1.6829000000000001</v>
      </c>
      <c r="BS22" s="76">
        <v>1.7131000000000001</v>
      </c>
      <c r="BT22" s="76">
        <v>1.7417</v>
      </c>
      <c r="BU22" s="76">
        <v>1.7712000000000001</v>
      </c>
      <c r="BV22" s="76">
        <v>1.8173999999999999</v>
      </c>
      <c r="BW22" s="76">
        <v>1.8455999999999999</v>
      </c>
      <c r="BX22" s="76">
        <v>1.8829</v>
      </c>
      <c r="BY22" s="76">
        <v>1.9174</v>
      </c>
      <c r="BZ22" s="76">
        <v>1.9533</v>
      </c>
      <c r="CA22" s="76">
        <v>2.0095999999999998</v>
      </c>
      <c r="CB22" s="76">
        <v>2.0430999999999999</v>
      </c>
      <c r="CC22" s="76">
        <v>2.09</v>
      </c>
      <c r="CD22" s="76">
        <v>2.1326999999999998</v>
      </c>
      <c r="CE22" s="76">
        <v>2.1770999999999998</v>
      </c>
      <c r="CF22" s="76">
        <v>2.2233999999999998</v>
      </c>
      <c r="CG22" s="76">
        <v>2.2879</v>
      </c>
      <c r="CH22" s="76">
        <v>2.3483000000000001</v>
      </c>
      <c r="CI22" s="76">
        <v>2.4302000000000001</v>
      </c>
      <c r="CJ22" s="76">
        <v>2.5181</v>
      </c>
      <c r="CK22" s="76">
        <v>2.5802</v>
      </c>
      <c r="CL22" s="76">
        <v>2.6795</v>
      </c>
      <c r="CM22" s="76">
        <v>2.7867000000000002</v>
      </c>
      <c r="CN22" s="76">
        <v>2.9028</v>
      </c>
      <c r="CO22" s="76">
        <v>2.9857</v>
      </c>
      <c r="CP22" s="76">
        <v>3.1194000000000002</v>
      </c>
      <c r="CQ22" s="76">
        <v>3.2656000000000001</v>
      </c>
      <c r="CR22" s="76">
        <v>3.4262000000000001</v>
      </c>
      <c r="CS22" s="76">
        <v>3.6034000000000002</v>
      </c>
      <c r="CT22" s="76">
        <v>3.7321</v>
      </c>
      <c r="CU22" s="76">
        <v>3.9434</v>
      </c>
      <c r="CV22" s="76">
        <v>4.18</v>
      </c>
    </row>
    <row r="23" spans="1:100" x14ac:dyDescent="0.2">
      <c r="A23" s="76" t="s">
        <v>174</v>
      </c>
      <c r="B23" s="76" t="str">
        <f t="shared" si="0"/>
        <v>PoleVault</v>
      </c>
      <c r="C23" s="76">
        <v>0</v>
      </c>
      <c r="D23" s="76">
        <v>5.15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1.5015000000000001</v>
      </c>
      <c r="O23" s="76">
        <v>1.3446</v>
      </c>
      <c r="P23" s="76">
        <v>1.2262</v>
      </c>
      <c r="Q23" s="76">
        <v>1.1418999999999999</v>
      </c>
      <c r="R23" s="76">
        <v>1.0751999999999999</v>
      </c>
      <c r="S23" s="76">
        <v>1.0279</v>
      </c>
      <c r="T23" s="76">
        <v>1</v>
      </c>
      <c r="U23" s="76">
        <v>1</v>
      </c>
      <c r="V23" s="76">
        <v>1</v>
      </c>
      <c r="W23" s="76">
        <v>1</v>
      </c>
      <c r="X23" s="76">
        <v>1</v>
      </c>
      <c r="Y23" s="76">
        <v>1</v>
      </c>
      <c r="Z23" s="76">
        <v>1</v>
      </c>
      <c r="AA23" s="76">
        <v>1</v>
      </c>
      <c r="AB23" s="76">
        <v>1</v>
      </c>
      <c r="AC23" s="76">
        <v>1</v>
      </c>
      <c r="AD23" s="76">
        <v>1.0218</v>
      </c>
      <c r="AE23" s="76">
        <v>1.0362</v>
      </c>
      <c r="AF23" s="76">
        <v>1.0509999999999999</v>
      </c>
      <c r="AG23" s="76">
        <v>1.0663</v>
      </c>
      <c r="AH23" s="76">
        <v>1.0819000000000001</v>
      </c>
      <c r="AI23" s="76">
        <v>1.0981000000000001</v>
      </c>
      <c r="AJ23" s="76">
        <v>1.1147</v>
      </c>
      <c r="AK23" s="76">
        <v>1.1318999999999999</v>
      </c>
      <c r="AL23" s="76">
        <v>1.1496</v>
      </c>
      <c r="AM23" s="76">
        <v>1.1677999999999999</v>
      </c>
      <c r="AN23" s="76">
        <v>1.1866000000000001</v>
      </c>
      <c r="AO23" s="76">
        <v>1.2060999999999999</v>
      </c>
      <c r="AP23" s="76">
        <v>1.2262</v>
      </c>
      <c r="AQ23" s="76">
        <v>1.2470000000000001</v>
      </c>
      <c r="AR23" s="76">
        <v>1.2685</v>
      </c>
      <c r="AS23" s="76">
        <v>1.2907</v>
      </c>
      <c r="AT23" s="76">
        <v>1.3138000000000001</v>
      </c>
      <c r="AU23" s="76">
        <v>1.3376999999999999</v>
      </c>
      <c r="AV23" s="76">
        <v>1.3624000000000001</v>
      </c>
      <c r="AW23" s="76">
        <v>1.3880999999999999</v>
      </c>
      <c r="AX23" s="76">
        <v>1.4148000000000001</v>
      </c>
      <c r="AY23" s="76">
        <v>1.4426000000000001</v>
      </c>
      <c r="AZ23" s="76">
        <v>1.4714</v>
      </c>
      <c r="BA23" s="76">
        <v>1.5015000000000001</v>
      </c>
      <c r="BB23" s="76">
        <v>1.5282</v>
      </c>
      <c r="BC23" s="76">
        <v>1.5606</v>
      </c>
      <c r="BD23" s="76">
        <v>1.5944</v>
      </c>
      <c r="BE23" s="76">
        <v>1.6296999999999999</v>
      </c>
      <c r="BF23" s="76">
        <v>1.6667000000000001</v>
      </c>
      <c r="BG23" s="76">
        <v>1.7053</v>
      </c>
      <c r="BH23" s="76">
        <v>1.7458</v>
      </c>
      <c r="BI23" s="76">
        <v>1.7882</v>
      </c>
      <c r="BJ23" s="76">
        <v>1.8327</v>
      </c>
      <c r="BK23" s="76">
        <v>1.8795999999999999</v>
      </c>
      <c r="BL23" s="76">
        <v>1.9288000000000001</v>
      </c>
      <c r="BM23" s="76">
        <v>1.9807999999999999</v>
      </c>
      <c r="BN23" s="76">
        <v>2.0356000000000001</v>
      </c>
      <c r="BO23" s="76">
        <v>2.0935000000000001</v>
      </c>
      <c r="BP23" s="76">
        <v>2.1547999999999998</v>
      </c>
      <c r="BQ23" s="76">
        <v>2.2198000000000002</v>
      </c>
      <c r="BR23" s="76">
        <v>2.2888999999999999</v>
      </c>
      <c r="BS23" s="76">
        <v>2.3624000000000001</v>
      </c>
      <c r="BT23" s="76">
        <v>2.4407999999999999</v>
      </c>
      <c r="BU23" s="76">
        <v>2.5245000000000002</v>
      </c>
      <c r="BV23" s="76">
        <v>2.6141999999999999</v>
      </c>
      <c r="BW23" s="76">
        <v>2.7105000000000001</v>
      </c>
      <c r="BX23" s="76">
        <v>2.8142</v>
      </c>
      <c r="BY23" s="76">
        <v>2.9260999999999999</v>
      </c>
      <c r="BZ23" s="76">
        <v>3.0472999999999999</v>
      </c>
      <c r="CA23" s="76">
        <v>3.1789999999999998</v>
      </c>
      <c r="CB23" s="76">
        <v>3.3226</v>
      </c>
      <c r="CC23" s="76">
        <v>3.4796999999999998</v>
      </c>
      <c r="CD23" s="76">
        <v>3.6524999999999999</v>
      </c>
      <c r="CE23" s="76">
        <v>3.8433000000000002</v>
      </c>
      <c r="CF23" s="76">
        <v>4.0551000000000004</v>
      </c>
      <c r="CG23" s="76">
        <v>4.2916999999999996</v>
      </c>
      <c r="CH23" s="76">
        <v>4.5575000000000001</v>
      </c>
      <c r="CI23" s="76">
        <v>4.8585000000000003</v>
      </c>
      <c r="CJ23" s="76">
        <v>5.202</v>
      </c>
      <c r="CK23" s="76">
        <v>5.5978000000000003</v>
      </c>
      <c r="CL23" s="76">
        <v>6.0587999999999997</v>
      </c>
      <c r="CM23" s="76">
        <v>0</v>
      </c>
      <c r="CN23" s="76">
        <v>0</v>
      </c>
      <c r="CO23" s="76">
        <v>0</v>
      </c>
      <c r="CP23" s="76">
        <v>0</v>
      </c>
      <c r="CQ23" s="76">
        <v>0</v>
      </c>
      <c r="CR23" s="76">
        <v>0</v>
      </c>
      <c r="CS23" s="76">
        <v>0</v>
      </c>
      <c r="CT23" s="76">
        <v>0</v>
      </c>
      <c r="CU23" s="76">
        <v>0</v>
      </c>
      <c r="CV23" s="76">
        <v>0</v>
      </c>
    </row>
    <row r="24" spans="1:100" x14ac:dyDescent="0.2">
      <c r="A24" s="76" t="s">
        <v>175</v>
      </c>
      <c r="B24" s="76" t="str">
        <f t="shared" si="0"/>
        <v>LongJump</v>
      </c>
      <c r="C24" s="76">
        <v>0</v>
      </c>
      <c r="D24" s="76">
        <v>7.52</v>
      </c>
      <c r="E24" s="76">
        <v>0</v>
      </c>
      <c r="F24" s="76">
        <v>0</v>
      </c>
      <c r="G24" s="76">
        <v>0</v>
      </c>
      <c r="H24" s="76">
        <v>1.7864</v>
      </c>
      <c r="I24" s="76">
        <v>1.6419999999999999</v>
      </c>
      <c r="J24" s="76">
        <v>1.5253000000000001</v>
      </c>
      <c r="K24" s="76">
        <v>1.4296</v>
      </c>
      <c r="L24" s="76">
        <v>1.3476999999999999</v>
      </c>
      <c r="M24" s="76">
        <v>1.2788999999999999</v>
      </c>
      <c r="N24" s="76">
        <v>1.2188000000000001</v>
      </c>
      <c r="O24" s="76">
        <v>1.1677</v>
      </c>
      <c r="P24" s="76">
        <v>1.1241000000000001</v>
      </c>
      <c r="Q24" s="76">
        <v>1.0867</v>
      </c>
      <c r="R24" s="76">
        <v>1.0531999999999999</v>
      </c>
      <c r="S24" s="76">
        <v>1.0245</v>
      </c>
      <c r="T24" s="76">
        <v>1.008</v>
      </c>
      <c r="U24" s="76">
        <v>1</v>
      </c>
      <c r="V24" s="76">
        <v>1</v>
      </c>
      <c r="W24" s="76">
        <v>1</v>
      </c>
      <c r="X24" s="76">
        <v>1</v>
      </c>
      <c r="Y24" s="76">
        <v>1</v>
      </c>
      <c r="Z24" s="76">
        <v>1</v>
      </c>
      <c r="AA24" s="76">
        <v>1</v>
      </c>
      <c r="AB24" s="76">
        <v>1</v>
      </c>
      <c r="AC24" s="76">
        <v>1</v>
      </c>
      <c r="AD24" s="76">
        <v>1</v>
      </c>
      <c r="AE24" s="76">
        <v>1.008</v>
      </c>
      <c r="AF24" s="76">
        <v>1.0147999999999999</v>
      </c>
      <c r="AG24" s="76">
        <v>1.0230999999999999</v>
      </c>
      <c r="AH24" s="76">
        <v>1.0301</v>
      </c>
      <c r="AI24" s="76">
        <v>1.0387</v>
      </c>
      <c r="AJ24" s="76">
        <v>1.0503</v>
      </c>
      <c r="AK24" s="76">
        <v>1.0636000000000001</v>
      </c>
      <c r="AL24" s="76">
        <v>1.0758000000000001</v>
      </c>
      <c r="AM24" s="76">
        <v>1.0883</v>
      </c>
      <c r="AN24" s="76">
        <v>1.1023000000000001</v>
      </c>
      <c r="AO24" s="76">
        <v>1.1156999999999999</v>
      </c>
      <c r="AP24" s="76">
        <v>1.1308</v>
      </c>
      <c r="AQ24" s="76">
        <v>1.1446000000000001</v>
      </c>
      <c r="AR24" s="76">
        <v>1.1587000000000001</v>
      </c>
      <c r="AS24" s="76">
        <v>1.1741999999999999</v>
      </c>
      <c r="AT24" s="76">
        <v>1.1899</v>
      </c>
      <c r="AU24" s="76">
        <v>1.2051000000000001</v>
      </c>
      <c r="AV24" s="76">
        <v>1.2228000000000001</v>
      </c>
      <c r="AW24" s="76">
        <v>1.2388999999999999</v>
      </c>
      <c r="AX24" s="76">
        <v>1.2561</v>
      </c>
      <c r="AY24" s="76">
        <v>1.2746</v>
      </c>
      <c r="AZ24" s="76">
        <v>1.2921</v>
      </c>
      <c r="BA24" s="76">
        <v>1.3101</v>
      </c>
      <c r="BB24" s="76">
        <v>1.331</v>
      </c>
      <c r="BC24" s="76">
        <v>1.3502000000000001</v>
      </c>
      <c r="BD24" s="76">
        <v>1.3697999999999999</v>
      </c>
      <c r="BE24" s="76">
        <v>1.3926000000000001</v>
      </c>
      <c r="BF24" s="76">
        <v>1.4135</v>
      </c>
      <c r="BG24" s="76">
        <v>1.4351</v>
      </c>
      <c r="BH24" s="76">
        <v>1.4596</v>
      </c>
      <c r="BI24" s="76">
        <v>1.4832000000000001</v>
      </c>
      <c r="BJ24" s="76">
        <v>1.5069999999999999</v>
      </c>
      <c r="BK24" s="76">
        <v>1.5347</v>
      </c>
      <c r="BL24" s="76">
        <v>1.5602</v>
      </c>
      <c r="BM24" s="76">
        <v>1.5883</v>
      </c>
      <c r="BN24" s="76">
        <v>1.6172</v>
      </c>
      <c r="BO24" s="76">
        <v>1.6455</v>
      </c>
      <c r="BP24" s="76">
        <v>1.6786000000000001</v>
      </c>
      <c r="BQ24" s="76">
        <v>1.7091000000000001</v>
      </c>
      <c r="BR24" s="76">
        <v>1.742</v>
      </c>
      <c r="BS24" s="76">
        <v>1.7778</v>
      </c>
      <c r="BT24" s="76">
        <v>1.8120000000000001</v>
      </c>
      <c r="BU24" s="76">
        <v>1.8476999999999999</v>
      </c>
      <c r="BV24" s="76">
        <v>1.8894</v>
      </c>
      <c r="BW24" s="76">
        <v>1.9285000000000001</v>
      </c>
      <c r="BX24" s="76">
        <v>1.9789000000000001</v>
      </c>
      <c r="BY24" s="76">
        <v>2.0324</v>
      </c>
      <c r="BZ24" s="76">
        <v>2.0889000000000002</v>
      </c>
      <c r="CA24" s="76">
        <v>2.1486000000000001</v>
      </c>
      <c r="CB24" s="76">
        <v>2.2118000000000002</v>
      </c>
      <c r="CC24" s="76">
        <v>2.2787999999999999</v>
      </c>
      <c r="CD24" s="76">
        <v>2.35</v>
      </c>
      <c r="CE24" s="76">
        <v>2.4258000000000002</v>
      </c>
      <c r="CF24" s="76">
        <v>2.5066999999999999</v>
      </c>
      <c r="CG24" s="76">
        <v>2.5931000000000002</v>
      </c>
      <c r="CH24" s="76">
        <v>2.7050000000000001</v>
      </c>
      <c r="CI24" s="76">
        <v>2.8271000000000002</v>
      </c>
      <c r="CJ24" s="76">
        <v>2.9605999999999999</v>
      </c>
      <c r="CK24" s="76">
        <v>3.1074000000000002</v>
      </c>
      <c r="CL24" s="76">
        <v>3.2696000000000001</v>
      </c>
      <c r="CM24" s="76">
        <v>3.4495</v>
      </c>
      <c r="CN24" s="76">
        <v>3.6505000000000001</v>
      </c>
      <c r="CO24" s="76">
        <v>3.8763000000000001</v>
      </c>
      <c r="CP24" s="76">
        <v>4.1318999999999999</v>
      </c>
      <c r="CQ24" s="76">
        <v>4.4234999999999998</v>
      </c>
      <c r="CR24" s="76">
        <v>4.8205</v>
      </c>
      <c r="CS24" s="76">
        <v>5.2957999999999998</v>
      </c>
      <c r="CT24" s="76">
        <v>5.875</v>
      </c>
      <c r="CU24" s="76">
        <v>6.5964999999999998</v>
      </c>
      <c r="CV24" s="76">
        <v>7.52</v>
      </c>
    </row>
    <row r="25" spans="1:100" x14ac:dyDescent="0.2">
      <c r="A25" s="76" t="s">
        <v>176</v>
      </c>
      <c r="B25" s="76" t="str">
        <f t="shared" si="0"/>
        <v>TripleJump</v>
      </c>
      <c r="C25" s="76">
        <v>0</v>
      </c>
      <c r="D25" s="76">
        <v>15.5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1.2767999999999999</v>
      </c>
      <c r="O25" s="76">
        <v>1.2072000000000001</v>
      </c>
      <c r="P25" s="76">
        <v>1.1498999999999999</v>
      </c>
      <c r="Q25" s="76">
        <v>1.1009</v>
      </c>
      <c r="R25" s="76">
        <v>1.0602</v>
      </c>
      <c r="S25" s="76">
        <v>1.0258</v>
      </c>
      <c r="T25" s="76">
        <v>1</v>
      </c>
      <c r="U25" s="76">
        <v>1</v>
      </c>
      <c r="V25" s="76">
        <v>1</v>
      </c>
      <c r="W25" s="76">
        <v>1</v>
      </c>
      <c r="X25" s="76">
        <v>1</v>
      </c>
      <c r="Y25" s="76">
        <v>1</v>
      </c>
      <c r="Z25" s="76">
        <v>1</v>
      </c>
      <c r="AA25" s="76">
        <v>1</v>
      </c>
      <c r="AB25" s="76">
        <v>1</v>
      </c>
      <c r="AC25" s="76">
        <v>1</v>
      </c>
      <c r="AD25" s="76">
        <v>1.0137</v>
      </c>
      <c r="AE25" s="76">
        <v>1.0250999999999999</v>
      </c>
      <c r="AF25" s="76">
        <v>1.0361</v>
      </c>
      <c r="AG25" s="76">
        <v>1.048</v>
      </c>
      <c r="AH25" s="76">
        <v>1.0595000000000001</v>
      </c>
      <c r="AI25" s="76">
        <v>1.0719000000000001</v>
      </c>
      <c r="AJ25" s="76">
        <v>1.0839000000000001</v>
      </c>
      <c r="AK25" s="76">
        <v>1.097</v>
      </c>
      <c r="AL25" s="76">
        <v>1.1094999999999999</v>
      </c>
      <c r="AM25" s="76">
        <v>1.1232</v>
      </c>
      <c r="AN25" s="76">
        <v>1.1364000000000001</v>
      </c>
      <c r="AO25" s="76">
        <v>1.1507000000000001</v>
      </c>
      <c r="AP25" s="76">
        <v>1.1645000000000001</v>
      </c>
      <c r="AQ25" s="76">
        <v>1.1796</v>
      </c>
      <c r="AR25" s="76">
        <v>1.1940999999999999</v>
      </c>
      <c r="AS25" s="76">
        <v>1.21</v>
      </c>
      <c r="AT25" s="76">
        <v>1.2253000000000001</v>
      </c>
      <c r="AU25" s="76">
        <v>1.242</v>
      </c>
      <c r="AV25" s="76">
        <v>1.2581</v>
      </c>
      <c r="AW25" s="76">
        <v>1.2757000000000001</v>
      </c>
      <c r="AX25" s="76">
        <v>1.2927</v>
      </c>
      <c r="AY25" s="76">
        <v>1.3112999999999999</v>
      </c>
      <c r="AZ25" s="76">
        <v>1.3292999999999999</v>
      </c>
      <c r="BA25" s="76">
        <v>1.349</v>
      </c>
      <c r="BB25" s="76">
        <v>1.3680000000000001</v>
      </c>
      <c r="BC25" s="76">
        <v>1.3889</v>
      </c>
      <c r="BD25" s="76">
        <v>1.4091</v>
      </c>
      <c r="BE25" s="76">
        <v>1.4312</v>
      </c>
      <c r="BF25" s="76">
        <v>1.4527000000000001</v>
      </c>
      <c r="BG25" s="76">
        <v>1.4762</v>
      </c>
      <c r="BH25" s="76">
        <v>1.4990000000000001</v>
      </c>
      <c r="BI25" s="76">
        <v>1.5241</v>
      </c>
      <c r="BJ25" s="76">
        <v>1.5485</v>
      </c>
      <c r="BK25" s="76">
        <v>1.5751999999999999</v>
      </c>
      <c r="BL25" s="76">
        <v>1.6012</v>
      </c>
      <c r="BM25" s="76">
        <v>1.6298999999999999</v>
      </c>
      <c r="BN25" s="76">
        <v>1.6595</v>
      </c>
      <c r="BO25" s="76">
        <v>1.6884999999999999</v>
      </c>
      <c r="BP25" s="76">
        <v>1.7202999999999999</v>
      </c>
      <c r="BQ25" s="76">
        <v>1.7514000000000001</v>
      </c>
      <c r="BR25" s="76">
        <v>1.7857000000000001</v>
      </c>
      <c r="BS25" s="76">
        <v>1.8191999999999999</v>
      </c>
      <c r="BT25" s="76">
        <v>1.8563000000000001</v>
      </c>
      <c r="BU25" s="76">
        <v>1.8926000000000001</v>
      </c>
      <c r="BV25" s="76">
        <v>1.9327000000000001</v>
      </c>
      <c r="BW25" s="76">
        <v>1.972</v>
      </c>
      <c r="BX25" s="76">
        <v>2.0156000000000001</v>
      </c>
      <c r="BY25" s="76">
        <v>2.0583999999999998</v>
      </c>
      <c r="BZ25" s="76">
        <v>2.1059999999999999</v>
      </c>
      <c r="CA25" s="76">
        <v>2.1528</v>
      </c>
      <c r="CB25" s="76">
        <v>2.2048000000000001</v>
      </c>
      <c r="CC25" s="76">
        <v>2.2694000000000001</v>
      </c>
      <c r="CD25" s="76">
        <v>2.3414000000000001</v>
      </c>
      <c r="CE25" s="76">
        <v>2.4180999999999999</v>
      </c>
      <c r="CF25" s="76">
        <v>2.496</v>
      </c>
      <c r="CG25" s="76">
        <v>2.5832999999999999</v>
      </c>
      <c r="CH25" s="76">
        <v>2.6957</v>
      </c>
      <c r="CI25" s="76">
        <v>2.8182</v>
      </c>
      <c r="CJ25" s="76">
        <v>2.9523999999999999</v>
      </c>
      <c r="CK25" s="76">
        <v>3.1</v>
      </c>
      <c r="CL25" s="76">
        <v>3.2631999999999999</v>
      </c>
      <c r="CM25" s="76">
        <v>3.4443999999999999</v>
      </c>
      <c r="CN25" s="76">
        <v>3.6471</v>
      </c>
      <c r="CO25" s="76">
        <v>3.875</v>
      </c>
      <c r="CP25" s="76">
        <v>4.1333000000000002</v>
      </c>
      <c r="CQ25" s="76">
        <v>4.4286000000000003</v>
      </c>
      <c r="CR25" s="76">
        <v>4.8287000000000004</v>
      </c>
      <c r="CS25" s="76">
        <v>5.3082000000000003</v>
      </c>
      <c r="CT25" s="76">
        <v>5.8935000000000004</v>
      </c>
      <c r="CU25" s="76">
        <v>6.6238999999999999</v>
      </c>
      <c r="CV25" s="76">
        <v>7.5609999999999999</v>
      </c>
    </row>
    <row r="26" spans="1:100" x14ac:dyDescent="0.2">
      <c r="A26" s="76" t="s">
        <v>177</v>
      </c>
      <c r="B26" s="76" t="str">
        <f t="shared" si="0"/>
        <v>Hammer</v>
      </c>
      <c r="C26" s="76">
        <v>0</v>
      </c>
      <c r="D26" s="76">
        <v>77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1.3167</v>
      </c>
      <c r="O26" s="76">
        <v>1.2222</v>
      </c>
      <c r="P26" s="76">
        <v>1.1493</v>
      </c>
      <c r="Q26" s="76">
        <v>1.0845</v>
      </c>
      <c r="R26" s="76">
        <v>1.0405</v>
      </c>
      <c r="S26" s="76">
        <v>1.0132000000000001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6">
        <v>1</v>
      </c>
      <c r="AB26" s="76">
        <v>1</v>
      </c>
      <c r="AC26" s="76">
        <v>1</v>
      </c>
      <c r="AD26" s="76">
        <v>1.0125</v>
      </c>
      <c r="AE26" s="76">
        <v>1.0355000000000001</v>
      </c>
      <c r="AF26" s="76">
        <v>1.0593999999999999</v>
      </c>
      <c r="AG26" s="76">
        <v>1.0847</v>
      </c>
      <c r="AH26" s="76">
        <v>1.111</v>
      </c>
      <c r="AI26" s="76">
        <v>1.1387</v>
      </c>
      <c r="AJ26" s="76">
        <v>1.1677</v>
      </c>
      <c r="AK26" s="76">
        <v>1.1983999999999999</v>
      </c>
      <c r="AL26" s="76">
        <v>1.2305999999999999</v>
      </c>
      <c r="AM26" s="76">
        <v>1.2647999999999999</v>
      </c>
      <c r="AN26" s="76">
        <v>1.3007</v>
      </c>
      <c r="AO26" s="76">
        <v>1.3389</v>
      </c>
      <c r="AP26" s="76">
        <v>1.3792</v>
      </c>
      <c r="AQ26" s="76">
        <v>1.4221999999999999</v>
      </c>
      <c r="AR26" s="76">
        <v>1.4678</v>
      </c>
      <c r="AS26" s="76">
        <v>1.5165999999999999</v>
      </c>
      <c r="AT26" s="76">
        <v>1.5685</v>
      </c>
      <c r="AU26" s="76">
        <v>1.6245000000000001</v>
      </c>
      <c r="AV26" s="76">
        <v>1.6841999999999999</v>
      </c>
      <c r="AW26" s="76">
        <v>1.7487999999999999</v>
      </c>
      <c r="AX26" s="76">
        <v>1.2505999999999999</v>
      </c>
      <c r="AY26" s="76">
        <v>1.2736000000000001</v>
      </c>
      <c r="AZ26" s="76">
        <v>1.2974000000000001</v>
      </c>
      <c r="BA26" s="76">
        <v>1.3221000000000001</v>
      </c>
      <c r="BB26" s="76">
        <v>1.3478000000000001</v>
      </c>
      <c r="BC26" s="76">
        <v>1.3745000000000001</v>
      </c>
      <c r="BD26" s="76">
        <v>1.4023000000000001</v>
      </c>
      <c r="BE26" s="76">
        <v>1.4312</v>
      </c>
      <c r="BF26" s="76">
        <v>1.4614</v>
      </c>
      <c r="BG26" s="76">
        <v>1.4927999999999999</v>
      </c>
      <c r="BH26" s="76">
        <v>1.5256000000000001</v>
      </c>
      <c r="BI26" s="76">
        <v>1.56</v>
      </c>
      <c r="BJ26" s="76">
        <v>1.5959000000000001</v>
      </c>
      <c r="BK26" s="76">
        <v>1.6334</v>
      </c>
      <c r="BL26" s="76">
        <v>1.6728000000000001</v>
      </c>
      <c r="BM26" s="76">
        <v>1.7141</v>
      </c>
      <c r="BN26" s="76">
        <v>1.7576000000000001</v>
      </c>
      <c r="BO26" s="76">
        <v>1.8032999999999999</v>
      </c>
      <c r="BP26" s="76">
        <v>1.8513999999999999</v>
      </c>
      <c r="BQ26" s="76">
        <v>1.9021999999999999</v>
      </c>
      <c r="BR26" s="76">
        <v>1.9557</v>
      </c>
      <c r="BS26" s="76">
        <v>2.0125000000000002</v>
      </c>
      <c r="BT26" s="76">
        <v>2.0727000000000002</v>
      </c>
      <c r="BU26" s="76">
        <v>2.1364999999999998</v>
      </c>
      <c r="BV26" s="76">
        <v>2.2044000000000001</v>
      </c>
      <c r="BW26" s="76">
        <v>2.2766000000000002</v>
      </c>
      <c r="BX26" s="76">
        <v>2.3540000000000001</v>
      </c>
      <c r="BY26" s="76">
        <v>2.4367000000000001</v>
      </c>
      <c r="BZ26" s="76">
        <v>2.5253999999999999</v>
      </c>
      <c r="CA26" s="76">
        <v>2.6208</v>
      </c>
      <c r="CB26" s="76">
        <v>2.7235</v>
      </c>
      <c r="CC26" s="76">
        <v>2.8351000000000002</v>
      </c>
      <c r="CD26" s="76">
        <v>2.9559000000000002</v>
      </c>
      <c r="CE26" s="76">
        <v>3.0874000000000001</v>
      </c>
      <c r="CF26" s="76">
        <v>3.2311999999999999</v>
      </c>
      <c r="CG26" s="76">
        <v>3.3885999999999998</v>
      </c>
      <c r="CH26" s="76">
        <v>3.5632000000000001</v>
      </c>
      <c r="CI26" s="76">
        <v>3.7561</v>
      </c>
      <c r="CJ26" s="76">
        <v>3.9710999999999999</v>
      </c>
      <c r="CK26" s="76">
        <v>4.2122999999999999</v>
      </c>
      <c r="CL26" s="76">
        <v>4.4836999999999998</v>
      </c>
      <c r="CM26" s="76">
        <v>4.7945000000000002</v>
      </c>
      <c r="CN26" s="76">
        <v>5.1505000000000001</v>
      </c>
      <c r="CO26" s="76">
        <v>5.5636000000000001</v>
      </c>
      <c r="CP26" s="76">
        <v>6.0487000000000002</v>
      </c>
      <c r="CQ26" s="76">
        <v>6.6246999999999998</v>
      </c>
      <c r="CR26" s="76">
        <v>7.3263999999999996</v>
      </c>
      <c r="CS26" s="76">
        <v>8.1914999999999996</v>
      </c>
      <c r="CT26" s="76">
        <v>9.2882999999999996</v>
      </c>
      <c r="CU26" s="76">
        <v>10.7242</v>
      </c>
      <c r="CV26" s="76">
        <v>12.6783</v>
      </c>
    </row>
    <row r="27" spans="1:100" x14ac:dyDescent="0.2">
      <c r="A27" s="76" t="s">
        <v>178</v>
      </c>
      <c r="B27" s="76" t="str">
        <f t="shared" si="0"/>
        <v>Shotput</v>
      </c>
      <c r="C27" s="76">
        <v>0</v>
      </c>
      <c r="D27" s="76">
        <v>22.63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1.4781</v>
      </c>
      <c r="O27" s="76">
        <v>1.3534999999999999</v>
      </c>
      <c r="P27" s="76">
        <v>1.2524</v>
      </c>
      <c r="Q27" s="76">
        <v>1.1700999999999999</v>
      </c>
      <c r="R27" s="76">
        <v>1.1017999999999999</v>
      </c>
      <c r="S27" s="76">
        <v>1.0448</v>
      </c>
      <c r="T27" s="76">
        <v>1</v>
      </c>
      <c r="U27" s="76">
        <v>1</v>
      </c>
      <c r="V27" s="76">
        <v>1</v>
      </c>
      <c r="W27" s="76">
        <v>1</v>
      </c>
      <c r="X27" s="76">
        <v>1</v>
      </c>
      <c r="Y27" s="76">
        <v>1</v>
      </c>
      <c r="Z27" s="76">
        <v>1</v>
      </c>
      <c r="AA27" s="76">
        <v>1</v>
      </c>
      <c r="AB27" s="76">
        <v>1</v>
      </c>
      <c r="AC27" s="76">
        <v>1</v>
      </c>
      <c r="AD27" s="76">
        <v>1</v>
      </c>
      <c r="AE27" s="76">
        <v>1</v>
      </c>
      <c r="AF27" s="76">
        <v>1</v>
      </c>
      <c r="AG27" s="76">
        <v>1.0157</v>
      </c>
      <c r="AH27" s="76">
        <v>1.0351999999999999</v>
      </c>
      <c r="AI27" s="76">
        <v>1.056</v>
      </c>
      <c r="AJ27" s="76">
        <v>1.0775999999999999</v>
      </c>
      <c r="AK27" s="76">
        <v>1.0995999999999999</v>
      </c>
      <c r="AL27" s="76">
        <v>1.1231</v>
      </c>
      <c r="AM27" s="76">
        <v>1.147</v>
      </c>
      <c r="AN27" s="76">
        <v>1.1721999999999999</v>
      </c>
      <c r="AO27" s="76">
        <v>1.1986000000000001</v>
      </c>
      <c r="AP27" s="76">
        <v>1.2259</v>
      </c>
      <c r="AQ27" s="76">
        <v>1.2551000000000001</v>
      </c>
      <c r="AR27" s="76">
        <v>1.2858000000000001</v>
      </c>
      <c r="AS27" s="76">
        <v>1.3172999999999999</v>
      </c>
      <c r="AT27" s="76">
        <v>1.351</v>
      </c>
      <c r="AU27" s="76">
        <v>1.3857999999999999</v>
      </c>
      <c r="AV27" s="76">
        <v>1.4233</v>
      </c>
      <c r="AW27" s="76">
        <v>1.4619</v>
      </c>
      <c r="AX27" s="76">
        <v>1.3875999999999999</v>
      </c>
      <c r="AY27" s="76">
        <v>1.4117</v>
      </c>
      <c r="AZ27" s="76">
        <v>1.4377</v>
      </c>
      <c r="BA27" s="76">
        <v>1.4638</v>
      </c>
      <c r="BB27" s="76">
        <v>1.4907999999999999</v>
      </c>
      <c r="BC27" s="76">
        <v>1.5190999999999999</v>
      </c>
      <c r="BD27" s="76">
        <v>1.5488999999999999</v>
      </c>
      <c r="BE27" s="76">
        <v>1.5791999999999999</v>
      </c>
      <c r="BF27" s="76">
        <v>1.6107</v>
      </c>
      <c r="BG27" s="76">
        <v>1.6434</v>
      </c>
      <c r="BH27" s="76">
        <v>1.6781999999999999</v>
      </c>
      <c r="BI27" s="76">
        <v>1.7143999999999999</v>
      </c>
      <c r="BJ27" s="76">
        <v>1.7515000000000001</v>
      </c>
      <c r="BK27" s="76">
        <v>1.7903</v>
      </c>
      <c r="BL27" s="76">
        <v>1.8309</v>
      </c>
      <c r="BM27" s="76">
        <v>1.8744000000000001</v>
      </c>
      <c r="BN27" s="76">
        <v>1.9194</v>
      </c>
      <c r="BO27" s="76">
        <v>1.9661</v>
      </c>
      <c r="BP27" s="76">
        <v>2.0150999999999999</v>
      </c>
      <c r="BQ27" s="76">
        <v>2.0686</v>
      </c>
      <c r="BR27" s="76">
        <v>2.1227</v>
      </c>
      <c r="BS27" s="76">
        <v>2.1802000000000001</v>
      </c>
      <c r="BT27" s="76">
        <v>2.2406000000000001</v>
      </c>
      <c r="BU27" s="76">
        <v>2.3068</v>
      </c>
      <c r="BV27" s="76">
        <v>2.3746</v>
      </c>
      <c r="BW27" s="76">
        <v>2.4468000000000001</v>
      </c>
      <c r="BX27" s="76">
        <v>2.5228999999999999</v>
      </c>
      <c r="BY27" s="76">
        <v>2.6071</v>
      </c>
      <c r="BZ27" s="76">
        <v>2.694</v>
      </c>
      <c r="CA27" s="76">
        <v>2.7869000000000002</v>
      </c>
      <c r="CB27" s="76">
        <v>2.8875999999999999</v>
      </c>
      <c r="CC27" s="76">
        <v>2.9973999999999998</v>
      </c>
      <c r="CD27" s="76">
        <v>3.1128</v>
      </c>
      <c r="CE27" s="76">
        <v>3.2374999999999998</v>
      </c>
      <c r="CF27" s="76">
        <v>3.3725999999999998</v>
      </c>
      <c r="CG27" s="76">
        <v>3.5222000000000002</v>
      </c>
      <c r="CH27" s="76">
        <v>3.6857000000000002</v>
      </c>
      <c r="CI27" s="76">
        <v>3.8618000000000001</v>
      </c>
      <c r="CJ27" s="76">
        <v>4.0556000000000001</v>
      </c>
      <c r="CK27" s="76">
        <v>4.2698</v>
      </c>
      <c r="CL27" s="76">
        <v>4.5143000000000004</v>
      </c>
      <c r="CM27" s="76">
        <v>4.7843999999999998</v>
      </c>
      <c r="CN27" s="76">
        <v>5.0853999999999999</v>
      </c>
      <c r="CO27" s="76">
        <v>5.4268999999999998</v>
      </c>
      <c r="CP27" s="76">
        <v>5.8324999999999996</v>
      </c>
      <c r="CQ27" s="76">
        <v>6.2845000000000004</v>
      </c>
      <c r="CR27" s="76">
        <v>6.8163</v>
      </c>
      <c r="CS27" s="76">
        <v>7.4440999999999997</v>
      </c>
      <c r="CT27" s="76">
        <v>8.2291000000000007</v>
      </c>
      <c r="CU27" s="76">
        <v>9.1618999999999993</v>
      </c>
      <c r="CV27" s="76">
        <v>10.3385</v>
      </c>
    </row>
    <row r="28" spans="1:100" x14ac:dyDescent="0.2">
      <c r="A28" s="76" t="s">
        <v>179</v>
      </c>
      <c r="B28" s="76" t="str">
        <f t="shared" si="0"/>
        <v>Discus</v>
      </c>
      <c r="C28" s="76">
        <v>0</v>
      </c>
      <c r="D28" s="76">
        <v>76.8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1.3692</v>
      </c>
      <c r="O28" s="76">
        <v>1.2262</v>
      </c>
      <c r="P28" s="76">
        <v>1.1344000000000001</v>
      </c>
      <c r="Q28" s="76">
        <v>1.0731999999999999</v>
      </c>
      <c r="R28" s="76">
        <v>1.0323</v>
      </c>
      <c r="S28" s="76">
        <v>1.0045999999999999</v>
      </c>
      <c r="T28" s="76">
        <v>1</v>
      </c>
      <c r="U28" s="76">
        <v>1</v>
      </c>
      <c r="V28" s="76">
        <v>1</v>
      </c>
      <c r="W28" s="76">
        <v>1</v>
      </c>
      <c r="X28" s="76">
        <v>1</v>
      </c>
      <c r="Y28" s="76">
        <v>1</v>
      </c>
      <c r="Z28" s="76">
        <v>1</v>
      </c>
      <c r="AA28" s="76">
        <v>1</v>
      </c>
      <c r="AB28" s="76">
        <v>1</v>
      </c>
      <c r="AC28" s="76">
        <v>1</v>
      </c>
      <c r="AD28" s="76">
        <v>1</v>
      </c>
      <c r="AE28" s="76">
        <v>1</v>
      </c>
      <c r="AF28" s="76">
        <v>1</v>
      </c>
      <c r="AG28" s="76">
        <v>1.0004</v>
      </c>
      <c r="AH28" s="76">
        <v>1.0144</v>
      </c>
      <c r="AI28" s="76">
        <v>1.0287999999999999</v>
      </c>
      <c r="AJ28" s="76">
        <v>1.0436000000000001</v>
      </c>
      <c r="AK28" s="76">
        <v>1.0589</v>
      </c>
      <c r="AL28" s="76">
        <v>1.0744</v>
      </c>
      <c r="AM28" s="76">
        <v>1.0904</v>
      </c>
      <c r="AN28" s="76">
        <v>1.1071</v>
      </c>
      <c r="AO28" s="76">
        <v>1.1241000000000001</v>
      </c>
      <c r="AP28" s="76">
        <v>1.1417999999999999</v>
      </c>
      <c r="AQ28" s="76">
        <v>1.1600999999999999</v>
      </c>
      <c r="AR28" s="76">
        <v>1.1788000000000001</v>
      </c>
      <c r="AS28" s="76">
        <v>1.1982999999999999</v>
      </c>
      <c r="AT28" s="76">
        <v>1.2184999999999999</v>
      </c>
      <c r="AU28" s="76">
        <v>1.2391000000000001</v>
      </c>
      <c r="AV28" s="76">
        <v>1.2606999999999999</v>
      </c>
      <c r="AW28" s="76">
        <v>1.2829999999999999</v>
      </c>
      <c r="AX28" s="76">
        <v>1.3059000000000001</v>
      </c>
      <c r="AY28" s="76">
        <v>1.3299000000000001</v>
      </c>
      <c r="AZ28" s="76">
        <v>1.3545</v>
      </c>
      <c r="BA28" s="76">
        <v>1.3803000000000001</v>
      </c>
      <c r="BB28" s="76">
        <v>1.4071</v>
      </c>
      <c r="BC28" s="76">
        <v>1.4348000000000001</v>
      </c>
      <c r="BD28" s="76">
        <v>1.4637</v>
      </c>
      <c r="BE28" s="76">
        <v>1.4936</v>
      </c>
      <c r="BF28" s="76">
        <v>1.5249999999999999</v>
      </c>
      <c r="BG28" s="76">
        <v>1.5578000000000001</v>
      </c>
      <c r="BH28" s="76">
        <v>1.5918000000000001</v>
      </c>
      <c r="BI28" s="76">
        <v>1.6274999999999999</v>
      </c>
      <c r="BJ28" s="76">
        <v>1.6649</v>
      </c>
      <c r="BK28" s="76">
        <v>1.7036</v>
      </c>
      <c r="BL28" s="76">
        <v>1.7446999999999999</v>
      </c>
      <c r="BM28" s="76">
        <v>1.7874000000000001</v>
      </c>
      <c r="BN28" s="76">
        <v>1.8325</v>
      </c>
      <c r="BO28" s="76">
        <v>1.8795999999999999</v>
      </c>
      <c r="BP28" s="76">
        <v>1.9296</v>
      </c>
      <c r="BQ28" s="76">
        <v>1.9823999999999999</v>
      </c>
      <c r="BR28" s="76">
        <v>2.0379</v>
      </c>
      <c r="BS28" s="76">
        <v>2.0966</v>
      </c>
      <c r="BT28" s="76">
        <v>2.1591</v>
      </c>
      <c r="BU28" s="76">
        <v>2.2248000000000001</v>
      </c>
      <c r="BV28" s="76">
        <v>2.2953000000000001</v>
      </c>
      <c r="BW28" s="76">
        <v>2.37</v>
      </c>
      <c r="BX28" s="76">
        <v>2.4498000000000002</v>
      </c>
      <c r="BY28" s="76">
        <v>2.5354999999999999</v>
      </c>
      <c r="BZ28" s="76">
        <v>2.6265000000000001</v>
      </c>
      <c r="CA28" s="76">
        <v>2.7252999999999998</v>
      </c>
      <c r="CB28" s="76">
        <v>2.4062999999999999</v>
      </c>
      <c r="CC28" s="76">
        <v>2.5041000000000002</v>
      </c>
      <c r="CD28" s="76">
        <v>2.6095999999999999</v>
      </c>
      <c r="CE28" s="76">
        <v>2.7244000000000002</v>
      </c>
      <c r="CF28" s="76">
        <v>2.8508</v>
      </c>
      <c r="CG28" s="76">
        <v>2.9885999999999999</v>
      </c>
      <c r="CH28" s="76">
        <v>3.1410999999999998</v>
      </c>
      <c r="CI28" s="76">
        <v>3.3089</v>
      </c>
      <c r="CJ28" s="76">
        <v>3.4956999999999998</v>
      </c>
      <c r="CK28" s="76">
        <v>3.7048000000000001</v>
      </c>
      <c r="CL28" s="76">
        <v>3.9416000000000002</v>
      </c>
      <c r="CM28" s="76">
        <v>4.2104999999999997</v>
      </c>
      <c r="CN28" s="76">
        <v>4.5175999999999998</v>
      </c>
      <c r="CO28" s="76">
        <v>4.8731</v>
      </c>
      <c r="CP28" s="76">
        <v>5.2929000000000004</v>
      </c>
      <c r="CQ28" s="76">
        <v>5.7868000000000004</v>
      </c>
      <c r="CR28" s="76">
        <v>6.3840000000000003</v>
      </c>
      <c r="CS28" s="76">
        <v>7.1177000000000001</v>
      </c>
      <c r="CT28" s="76">
        <v>8.0503</v>
      </c>
      <c r="CU28" s="76">
        <v>9.2530000000000001</v>
      </c>
      <c r="CV28" s="76">
        <v>10.88</v>
      </c>
    </row>
    <row r="29" spans="1:100" x14ac:dyDescent="0.2">
      <c r="A29" s="76" t="s">
        <v>180</v>
      </c>
      <c r="B29" s="76" t="str">
        <f t="shared" si="0"/>
        <v>Javelin</v>
      </c>
      <c r="C29" s="76">
        <v>0</v>
      </c>
      <c r="D29" s="76">
        <v>73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1.7048000000000001</v>
      </c>
      <c r="O29" s="76">
        <v>1.5253000000000001</v>
      </c>
      <c r="P29" s="76">
        <v>1.3942000000000001</v>
      </c>
      <c r="Q29" s="76">
        <v>1.2955000000000001</v>
      </c>
      <c r="R29" s="76">
        <v>1.2197</v>
      </c>
      <c r="S29" s="76">
        <v>1.1611</v>
      </c>
      <c r="T29" s="76">
        <v>1.0895999999999999</v>
      </c>
      <c r="U29" s="76">
        <v>1.0428999999999999</v>
      </c>
      <c r="V29" s="76">
        <v>1.0139</v>
      </c>
      <c r="W29" s="76">
        <v>1</v>
      </c>
      <c r="X29" s="76">
        <v>1</v>
      </c>
      <c r="Y29" s="76">
        <v>1</v>
      </c>
      <c r="Z29" s="76">
        <v>1</v>
      </c>
      <c r="AA29" s="76">
        <v>1</v>
      </c>
      <c r="AB29" s="76">
        <v>1</v>
      </c>
      <c r="AC29" s="76">
        <v>1</v>
      </c>
      <c r="AD29" s="76">
        <v>1</v>
      </c>
      <c r="AE29" s="76">
        <v>1</v>
      </c>
      <c r="AF29" s="76">
        <v>1</v>
      </c>
      <c r="AG29" s="76">
        <v>1</v>
      </c>
      <c r="AH29" s="76">
        <v>1</v>
      </c>
      <c r="AI29" s="76">
        <v>1</v>
      </c>
      <c r="AJ29" s="76">
        <v>0.99890000000000001</v>
      </c>
      <c r="AK29" s="76">
        <v>1.0213000000000001</v>
      </c>
      <c r="AL29" s="76">
        <v>1.0445</v>
      </c>
      <c r="AM29" s="76">
        <v>1.069</v>
      </c>
      <c r="AN29" s="76">
        <v>1.0946</v>
      </c>
      <c r="AO29" s="76">
        <v>1.1214999999999999</v>
      </c>
      <c r="AP29" s="76">
        <v>1.1496</v>
      </c>
      <c r="AQ29" s="76">
        <v>1.1793</v>
      </c>
      <c r="AR29" s="76">
        <v>1.2105999999999999</v>
      </c>
      <c r="AS29" s="76">
        <v>1.2435</v>
      </c>
      <c r="AT29" s="76">
        <v>1.2782</v>
      </c>
      <c r="AU29" s="76">
        <v>1.3150999999999999</v>
      </c>
      <c r="AV29" s="76">
        <v>1.3541000000000001</v>
      </c>
      <c r="AW29" s="76">
        <v>1.3953</v>
      </c>
      <c r="AX29" s="76">
        <v>1.3645</v>
      </c>
      <c r="AY29" s="76">
        <v>1.3971</v>
      </c>
      <c r="AZ29" s="76">
        <v>1.4314</v>
      </c>
      <c r="BA29" s="76">
        <v>1.4673</v>
      </c>
      <c r="BB29" s="76">
        <v>1.5052000000000001</v>
      </c>
      <c r="BC29" s="76">
        <v>1.5449999999999999</v>
      </c>
      <c r="BD29" s="76">
        <v>1.587</v>
      </c>
      <c r="BE29" s="76">
        <v>1.6313</v>
      </c>
      <c r="BF29" s="76">
        <v>1.6781999999999999</v>
      </c>
      <c r="BG29" s="76">
        <v>1.7278</v>
      </c>
      <c r="BH29" s="76">
        <v>1.746</v>
      </c>
      <c r="BI29" s="76">
        <v>1.7844</v>
      </c>
      <c r="BJ29" s="76">
        <v>1.8241000000000001</v>
      </c>
      <c r="BK29" s="76">
        <v>1.8661000000000001</v>
      </c>
      <c r="BL29" s="76">
        <v>1.91</v>
      </c>
      <c r="BM29" s="76">
        <v>1.9559</v>
      </c>
      <c r="BN29" s="76">
        <v>2.0038</v>
      </c>
      <c r="BO29" s="76">
        <v>2.0546000000000002</v>
      </c>
      <c r="BP29" s="76">
        <v>2.1080000000000001</v>
      </c>
      <c r="BQ29" s="76">
        <v>2.1642000000000001</v>
      </c>
      <c r="BR29" s="76">
        <v>2.2231000000000001</v>
      </c>
      <c r="BS29" s="76">
        <v>2.2854999999999999</v>
      </c>
      <c r="BT29" s="76">
        <v>2.3517999999999999</v>
      </c>
      <c r="BU29" s="76">
        <v>2.4211999999999998</v>
      </c>
      <c r="BV29" s="76">
        <v>2.4956999999999998</v>
      </c>
      <c r="BW29" s="76">
        <v>2.5749</v>
      </c>
      <c r="BX29" s="76">
        <v>2.6594000000000002</v>
      </c>
      <c r="BY29" s="76">
        <v>2.7484999999999999</v>
      </c>
      <c r="BZ29" s="76">
        <v>2.8449</v>
      </c>
      <c r="CA29" s="76">
        <v>2.9483000000000001</v>
      </c>
      <c r="CB29" s="76">
        <v>3.0590000000000002</v>
      </c>
      <c r="CC29" s="76">
        <v>3.1781000000000001</v>
      </c>
      <c r="CD29" s="76">
        <v>3.3077000000000001</v>
      </c>
      <c r="CE29" s="76">
        <v>3.4483000000000001</v>
      </c>
      <c r="CF29" s="76">
        <v>3.6013999999999999</v>
      </c>
      <c r="CG29" s="76">
        <v>3.7671999999999999</v>
      </c>
      <c r="CH29" s="76">
        <v>3.9502000000000002</v>
      </c>
      <c r="CI29" s="76">
        <v>4.1524000000000001</v>
      </c>
      <c r="CJ29" s="76">
        <v>4.3738999999999999</v>
      </c>
      <c r="CK29" s="76">
        <v>4.6231999999999998</v>
      </c>
      <c r="CL29" s="76">
        <v>4.9020999999999999</v>
      </c>
      <c r="CM29" s="76">
        <v>5.218</v>
      </c>
      <c r="CN29" s="76">
        <v>5.5724999999999998</v>
      </c>
      <c r="CO29" s="76">
        <v>5.9836</v>
      </c>
      <c r="CP29" s="76">
        <v>6.4602000000000004</v>
      </c>
      <c r="CQ29" s="76">
        <v>7.0156999999999998</v>
      </c>
      <c r="CR29" s="76">
        <v>7.6760999999999999</v>
      </c>
      <c r="CS29" s="76">
        <v>8.4785000000000004</v>
      </c>
      <c r="CT29" s="76">
        <v>9.4681999999999995</v>
      </c>
      <c r="CU29" s="76">
        <v>10.703799999999999</v>
      </c>
      <c r="CV29" s="76">
        <v>12.333299999999999</v>
      </c>
    </row>
    <row r="30" spans="1:100" x14ac:dyDescent="0.2">
      <c r="A30" s="76" t="s">
        <v>181</v>
      </c>
      <c r="B30" s="76" t="str">
        <f t="shared" si="0"/>
        <v>Weight</v>
      </c>
      <c r="C30" s="76">
        <v>0</v>
      </c>
      <c r="D30" s="76">
        <v>23.6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1.3229</v>
      </c>
      <c r="O30" s="76">
        <v>1.2102999999999999</v>
      </c>
      <c r="P30" s="76">
        <v>1.1237999999999999</v>
      </c>
      <c r="Q30" s="76">
        <v>1.0727</v>
      </c>
      <c r="R30" s="76">
        <v>1.0306</v>
      </c>
      <c r="S30" s="76">
        <v>1.0021</v>
      </c>
      <c r="T30" s="76">
        <v>1</v>
      </c>
      <c r="U30" s="76">
        <v>1.0137</v>
      </c>
      <c r="V30" s="76">
        <v>1.0287999999999999</v>
      </c>
      <c r="W30" s="76">
        <v>1.0442</v>
      </c>
      <c r="X30" s="76">
        <v>1.0602</v>
      </c>
      <c r="Y30" s="76">
        <v>1.0766</v>
      </c>
      <c r="Z30" s="76">
        <v>1.0935999999999999</v>
      </c>
      <c r="AA30" s="76">
        <v>1.1111</v>
      </c>
      <c r="AB30" s="76">
        <v>1.1292</v>
      </c>
      <c r="AC30" s="76">
        <v>1.1507000000000001</v>
      </c>
      <c r="AD30" s="76">
        <v>1.1698999999999999</v>
      </c>
      <c r="AE30" s="76">
        <v>1.1895</v>
      </c>
      <c r="AF30" s="76">
        <v>1.2096</v>
      </c>
      <c r="AG30" s="76">
        <v>1.2311000000000001</v>
      </c>
      <c r="AH30" s="76">
        <v>1.2526999999999999</v>
      </c>
      <c r="AI30" s="76">
        <v>1.2751999999999999</v>
      </c>
      <c r="AJ30" s="76">
        <v>1.2988</v>
      </c>
      <c r="AK30" s="76">
        <v>1.3229</v>
      </c>
      <c r="AL30" s="76">
        <v>1.3478000000000001</v>
      </c>
      <c r="AM30" s="76">
        <v>1.3745000000000001</v>
      </c>
      <c r="AN30" s="76">
        <v>1.4014</v>
      </c>
      <c r="AO30" s="76">
        <v>1.4294</v>
      </c>
      <c r="AP30" s="76">
        <v>1.4595</v>
      </c>
      <c r="AQ30" s="76">
        <v>1.4899</v>
      </c>
      <c r="AR30" s="76">
        <v>1.5216000000000001</v>
      </c>
      <c r="AS30" s="76">
        <v>1.5553999999999999</v>
      </c>
      <c r="AT30" s="76">
        <v>1.5903</v>
      </c>
      <c r="AU30" s="76">
        <v>1.6265000000000001</v>
      </c>
      <c r="AV30" s="76">
        <v>1.6655</v>
      </c>
      <c r="AW30" s="76">
        <v>1.7052</v>
      </c>
      <c r="AX30" s="76">
        <v>1.2414000000000001</v>
      </c>
      <c r="AY30" s="76">
        <v>1.2634000000000001</v>
      </c>
      <c r="AZ30" s="76">
        <v>1.2861</v>
      </c>
      <c r="BA30" s="76">
        <v>1.3097000000000001</v>
      </c>
      <c r="BB30" s="76">
        <v>1.3348</v>
      </c>
      <c r="BC30" s="76">
        <v>1.3601000000000001</v>
      </c>
      <c r="BD30" s="76">
        <v>1.3866000000000001</v>
      </c>
      <c r="BE30" s="76">
        <v>1.4149</v>
      </c>
      <c r="BF30" s="76">
        <v>1.4434</v>
      </c>
      <c r="BG30" s="76">
        <v>1.4732000000000001</v>
      </c>
      <c r="BH30" s="76">
        <v>1.2741</v>
      </c>
      <c r="BI30" s="76">
        <v>1.3024</v>
      </c>
      <c r="BJ30" s="76">
        <v>1.3326</v>
      </c>
      <c r="BK30" s="76">
        <v>1.3633999999999999</v>
      </c>
      <c r="BL30" s="76">
        <v>1.3964000000000001</v>
      </c>
      <c r="BM30" s="76">
        <v>1.4307000000000001</v>
      </c>
      <c r="BN30" s="76">
        <v>1.4666999999999999</v>
      </c>
      <c r="BO30" s="76">
        <v>1.5051000000000001</v>
      </c>
      <c r="BP30" s="76">
        <v>1.5445</v>
      </c>
      <c r="BQ30" s="76">
        <v>1.5871</v>
      </c>
      <c r="BR30" s="76">
        <v>1.6312</v>
      </c>
      <c r="BS30" s="76">
        <v>1.6785000000000001</v>
      </c>
      <c r="BT30" s="76">
        <v>1.7277</v>
      </c>
      <c r="BU30" s="76">
        <v>1.7810999999999999</v>
      </c>
      <c r="BV30" s="76">
        <v>1.8380000000000001</v>
      </c>
      <c r="BW30" s="76">
        <v>1.8972</v>
      </c>
      <c r="BX30" s="76">
        <v>1.9618</v>
      </c>
      <c r="BY30" s="76">
        <v>2.0291999999999999</v>
      </c>
      <c r="BZ30" s="76">
        <v>2.1034000000000002</v>
      </c>
      <c r="CA30" s="76">
        <v>2.1810999999999998</v>
      </c>
      <c r="CB30" s="76">
        <v>2.2667000000000002</v>
      </c>
      <c r="CC30" s="76">
        <v>2.3576000000000001</v>
      </c>
      <c r="CD30" s="76">
        <v>2.4582999999999999</v>
      </c>
      <c r="CE30" s="76">
        <v>2.5651999999999999</v>
      </c>
      <c r="CF30" s="76">
        <v>2.6848999999999998</v>
      </c>
      <c r="CG30" s="76">
        <v>2.8149000000000002</v>
      </c>
      <c r="CH30" s="76">
        <v>2.9573999999999998</v>
      </c>
      <c r="CI30" s="76">
        <v>3.1175999999999999</v>
      </c>
      <c r="CJ30" s="76">
        <v>3.2915000000000001</v>
      </c>
      <c r="CK30" s="76">
        <v>3.4910999999999999</v>
      </c>
      <c r="CL30" s="76">
        <v>3.7130999999999998</v>
      </c>
      <c r="CM30" s="76">
        <v>3.9664000000000001</v>
      </c>
      <c r="CN30" s="76">
        <v>4.2599</v>
      </c>
      <c r="CO30" s="76">
        <v>4.5914000000000001</v>
      </c>
      <c r="CP30" s="76">
        <v>4.9893999999999998</v>
      </c>
      <c r="CQ30" s="76">
        <v>5.4528999999999996</v>
      </c>
      <c r="CR30" s="76">
        <v>6.0204000000000004</v>
      </c>
      <c r="CS30" s="76">
        <v>6.7045000000000003</v>
      </c>
      <c r="CT30" s="76">
        <v>7.5884</v>
      </c>
      <c r="CU30" s="76">
        <v>8.7085000000000008</v>
      </c>
      <c r="CV30" s="76">
        <v>10.260899999999999</v>
      </c>
    </row>
    <row r="31" spans="1:100" x14ac:dyDescent="0.2">
      <c r="A31" s="76" t="s">
        <v>182</v>
      </c>
      <c r="B31" s="76" t="str">
        <f t="shared" si="0"/>
        <v>50m</v>
      </c>
      <c r="C31" s="76">
        <v>0.05</v>
      </c>
      <c r="D31" s="76">
        <v>5.96</v>
      </c>
      <c r="E31" s="76">
        <v>0.51139999999999997</v>
      </c>
      <c r="F31" s="76">
        <v>0.65449999999999997</v>
      </c>
      <c r="G31" s="76">
        <v>0.74470000000000003</v>
      </c>
      <c r="H31" s="76">
        <v>0.8085</v>
      </c>
      <c r="I31" s="76">
        <v>0.85580000000000001</v>
      </c>
      <c r="J31" s="76">
        <v>0.89170000000000005</v>
      </c>
      <c r="K31" s="76">
        <v>0.91930000000000001</v>
      </c>
      <c r="L31" s="76">
        <v>0.94059999999999999</v>
      </c>
      <c r="M31" s="76">
        <v>0.95699999999999996</v>
      </c>
      <c r="N31" s="76">
        <v>0.96960000000000002</v>
      </c>
      <c r="O31" s="76">
        <v>0.97919999999999996</v>
      </c>
      <c r="P31" s="76">
        <v>0.98650000000000004</v>
      </c>
      <c r="Q31" s="76">
        <v>0.9919</v>
      </c>
      <c r="R31" s="76">
        <v>0.99590000000000001</v>
      </c>
      <c r="S31" s="76">
        <v>0.99880000000000002</v>
      </c>
      <c r="T31" s="76">
        <v>1</v>
      </c>
      <c r="U31" s="76">
        <v>1</v>
      </c>
      <c r="V31" s="76">
        <v>1</v>
      </c>
      <c r="W31" s="76">
        <v>1</v>
      </c>
      <c r="X31" s="76">
        <v>1</v>
      </c>
      <c r="Y31" s="76">
        <v>1</v>
      </c>
      <c r="Z31" s="76">
        <v>1</v>
      </c>
      <c r="AA31" s="76">
        <v>1</v>
      </c>
      <c r="AB31" s="76">
        <v>1</v>
      </c>
      <c r="AC31" s="76">
        <v>1</v>
      </c>
      <c r="AD31" s="76">
        <v>1</v>
      </c>
      <c r="AE31" s="76">
        <v>1</v>
      </c>
      <c r="AF31" s="76">
        <v>1</v>
      </c>
      <c r="AG31" s="76">
        <v>1</v>
      </c>
      <c r="AH31" s="76">
        <v>1</v>
      </c>
      <c r="AI31" s="76">
        <v>1</v>
      </c>
      <c r="AJ31" s="76">
        <v>1</v>
      </c>
      <c r="AK31" s="76">
        <v>0.99990000000000001</v>
      </c>
      <c r="AL31" s="76">
        <v>0.98809999999999998</v>
      </c>
      <c r="AM31" s="76">
        <v>0.97619999999999996</v>
      </c>
      <c r="AN31" s="76">
        <v>0.96430000000000005</v>
      </c>
      <c r="AO31" s="76">
        <v>0.95379999999999998</v>
      </c>
      <c r="AP31" s="76">
        <v>0.94330000000000003</v>
      </c>
      <c r="AQ31" s="76">
        <v>0.93269999999999997</v>
      </c>
      <c r="AR31" s="76">
        <v>0.92220000000000002</v>
      </c>
      <c r="AS31" s="76">
        <v>0.91169999999999995</v>
      </c>
      <c r="AT31" s="76">
        <v>0.90229999999999999</v>
      </c>
      <c r="AU31" s="76">
        <v>0.89280000000000004</v>
      </c>
      <c r="AV31" s="76">
        <v>0.88339999999999996</v>
      </c>
      <c r="AW31" s="76">
        <v>0.87390000000000001</v>
      </c>
      <c r="AX31" s="76">
        <v>0.86450000000000005</v>
      </c>
      <c r="AY31" s="76">
        <v>0.85599999999999998</v>
      </c>
      <c r="AZ31" s="76">
        <v>0.84750000000000003</v>
      </c>
      <c r="BA31" s="76">
        <v>0.83889999999999998</v>
      </c>
      <c r="BB31" s="76">
        <v>0.83040000000000003</v>
      </c>
      <c r="BC31" s="76">
        <v>0.82189999999999996</v>
      </c>
      <c r="BD31" s="76">
        <v>0.81420000000000003</v>
      </c>
      <c r="BE31" s="76">
        <v>0.80649999999999999</v>
      </c>
      <c r="BF31" s="76">
        <v>0.79869999999999997</v>
      </c>
      <c r="BG31" s="76">
        <v>0.79100000000000004</v>
      </c>
      <c r="BH31" s="76">
        <v>0.7833</v>
      </c>
      <c r="BI31" s="76">
        <v>0.77629999999999999</v>
      </c>
      <c r="BJ31" s="76">
        <v>0.76929999999999998</v>
      </c>
      <c r="BK31" s="76">
        <v>0.76219999999999999</v>
      </c>
      <c r="BL31" s="76">
        <v>0.75519999999999998</v>
      </c>
      <c r="BM31" s="76">
        <v>0.74819999999999998</v>
      </c>
      <c r="BN31" s="76">
        <v>0.74180000000000001</v>
      </c>
      <c r="BO31" s="76">
        <v>0.73540000000000005</v>
      </c>
      <c r="BP31" s="76">
        <v>0.72889999999999999</v>
      </c>
      <c r="BQ31" s="76">
        <v>0.72250000000000003</v>
      </c>
      <c r="BR31" s="76">
        <v>0.71609999999999996</v>
      </c>
      <c r="BS31" s="76">
        <v>0.70720000000000005</v>
      </c>
      <c r="BT31" s="76">
        <v>0.69840000000000002</v>
      </c>
      <c r="BU31" s="76">
        <v>0.6895</v>
      </c>
      <c r="BV31" s="76">
        <v>0.68069999999999997</v>
      </c>
      <c r="BW31" s="76">
        <v>0.67179999999999995</v>
      </c>
      <c r="BX31" s="76">
        <v>0.6633</v>
      </c>
      <c r="BY31" s="76">
        <v>0.65469999999999995</v>
      </c>
      <c r="BZ31" s="76">
        <v>0.6462</v>
      </c>
      <c r="CA31" s="76">
        <v>0.63759999999999994</v>
      </c>
      <c r="CB31" s="76">
        <v>0.62909999999999999</v>
      </c>
      <c r="CC31" s="76">
        <v>0.62060000000000004</v>
      </c>
      <c r="CD31" s="76">
        <v>0.61199999999999999</v>
      </c>
      <c r="CE31" s="76">
        <v>0.60350000000000004</v>
      </c>
      <c r="CF31" s="76">
        <v>0.59489999999999998</v>
      </c>
      <c r="CG31" s="76">
        <v>0.58640000000000003</v>
      </c>
      <c r="CH31" s="76">
        <v>0.57089999999999996</v>
      </c>
      <c r="CI31" s="76">
        <v>0.5554</v>
      </c>
      <c r="CJ31" s="76">
        <v>0.53979999999999995</v>
      </c>
      <c r="CK31" s="76">
        <v>0.52429999999999999</v>
      </c>
      <c r="CL31" s="76">
        <v>0.50880000000000003</v>
      </c>
      <c r="CM31" s="76">
        <v>0.48849999999999999</v>
      </c>
      <c r="CN31" s="76">
        <v>0.46810000000000002</v>
      </c>
      <c r="CO31" s="76">
        <v>0.44779999999999998</v>
      </c>
      <c r="CP31" s="76">
        <v>0.4274</v>
      </c>
      <c r="CQ31" s="76">
        <v>0.40710000000000002</v>
      </c>
      <c r="CR31" s="76">
        <v>0.374</v>
      </c>
      <c r="CS31" s="76">
        <v>0.34089999999999998</v>
      </c>
      <c r="CT31" s="76">
        <v>0.30790000000000001</v>
      </c>
      <c r="CU31" s="76">
        <v>0.27479999999999999</v>
      </c>
      <c r="CV31" s="76">
        <v>0.2417</v>
      </c>
    </row>
    <row r="32" spans="1:100" x14ac:dyDescent="0.2">
      <c r="A32" s="76" t="s">
        <v>183</v>
      </c>
      <c r="B32" s="76" t="str">
        <f t="shared" si="0"/>
        <v>55m</v>
      </c>
      <c r="C32" s="76">
        <v>5.5E-2</v>
      </c>
      <c r="D32" s="76">
        <v>6.45</v>
      </c>
      <c r="E32" s="76">
        <v>0.5181</v>
      </c>
      <c r="F32" s="76">
        <v>0.65880000000000005</v>
      </c>
      <c r="G32" s="76">
        <v>0.74629999999999996</v>
      </c>
      <c r="H32" s="76">
        <v>0.80769999999999997</v>
      </c>
      <c r="I32" s="76">
        <v>0.85319999999999996</v>
      </c>
      <c r="J32" s="76">
        <v>0.88790000000000002</v>
      </c>
      <c r="K32" s="76">
        <v>0.91459999999999997</v>
      </c>
      <c r="L32" s="76">
        <v>0.93540000000000001</v>
      </c>
      <c r="M32" s="76">
        <v>0.95169999999999999</v>
      </c>
      <c r="N32" s="76">
        <v>0.96440000000000003</v>
      </c>
      <c r="O32" s="76">
        <v>0.97430000000000005</v>
      </c>
      <c r="P32" s="76">
        <v>0.9819</v>
      </c>
      <c r="Q32" s="76">
        <v>0.98780000000000001</v>
      </c>
      <c r="R32" s="76">
        <v>0.99219999999999997</v>
      </c>
      <c r="S32" s="76">
        <v>0.99550000000000005</v>
      </c>
      <c r="T32" s="76">
        <v>0.99790000000000001</v>
      </c>
      <c r="U32" s="76">
        <v>0.99950000000000006</v>
      </c>
      <c r="V32" s="76">
        <v>1</v>
      </c>
      <c r="W32" s="76">
        <v>1</v>
      </c>
      <c r="X32" s="76">
        <v>1</v>
      </c>
      <c r="Y32" s="76">
        <v>1</v>
      </c>
      <c r="Z32" s="76">
        <v>1</v>
      </c>
      <c r="AA32" s="76">
        <v>1</v>
      </c>
      <c r="AB32" s="76">
        <v>1</v>
      </c>
      <c r="AC32" s="76">
        <v>1</v>
      </c>
      <c r="AD32" s="76">
        <v>1</v>
      </c>
      <c r="AE32" s="76">
        <v>1</v>
      </c>
      <c r="AF32" s="76">
        <v>1</v>
      </c>
      <c r="AG32" s="76">
        <v>1</v>
      </c>
      <c r="AH32" s="76">
        <v>1</v>
      </c>
      <c r="AI32" s="76">
        <v>1</v>
      </c>
      <c r="AJ32" s="76">
        <v>1</v>
      </c>
      <c r="AK32" s="76">
        <v>0.99990000000000001</v>
      </c>
      <c r="AL32" s="76">
        <v>0.98809999999999998</v>
      </c>
      <c r="AM32" s="76">
        <v>0.97619999999999996</v>
      </c>
      <c r="AN32" s="76">
        <v>0.96430000000000005</v>
      </c>
      <c r="AO32" s="76">
        <v>0.95379999999999998</v>
      </c>
      <c r="AP32" s="76">
        <v>0.94330000000000003</v>
      </c>
      <c r="AQ32" s="76">
        <v>0.93269999999999997</v>
      </c>
      <c r="AR32" s="76">
        <v>0.92220000000000002</v>
      </c>
      <c r="AS32" s="76">
        <v>0.91169999999999995</v>
      </c>
      <c r="AT32" s="76">
        <v>0.90229999999999999</v>
      </c>
      <c r="AU32" s="76">
        <v>0.89280000000000004</v>
      </c>
      <c r="AV32" s="76">
        <v>0.88339999999999996</v>
      </c>
      <c r="AW32" s="76">
        <v>0.87390000000000001</v>
      </c>
      <c r="AX32" s="76">
        <v>0.86450000000000005</v>
      </c>
      <c r="AY32" s="76">
        <v>0.85599999999999998</v>
      </c>
      <c r="AZ32" s="76">
        <v>0.84750000000000003</v>
      </c>
      <c r="BA32" s="76">
        <v>0.83889999999999998</v>
      </c>
      <c r="BB32" s="76">
        <v>0.83040000000000003</v>
      </c>
      <c r="BC32" s="76">
        <v>0.82189999999999996</v>
      </c>
      <c r="BD32" s="76">
        <v>0.81420000000000003</v>
      </c>
      <c r="BE32" s="76">
        <v>0.80649999999999999</v>
      </c>
      <c r="BF32" s="76">
        <v>0.79869999999999997</v>
      </c>
      <c r="BG32" s="76">
        <v>0.79100000000000004</v>
      </c>
      <c r="BH32" s="76">
        <v>0.7833</v>
      </c>
      <c r="BI32" s="76">
        <v>0.77629999999999999</v>
      </c>
      <c r="BJ32" s="76">
        <v>0.76929999999999998</v>
      </c>
      <c r="BK32" s="76">
        <v>0.76219999999999999</v>
      </c>
      <c r="BL32" s="76">
        <v>0.75519999999999998</v>
      </c>
      <c r="BM32" s="76">
        <v>0.74819999999999998</v>
      </c>
      <c r="BN32" s="76">
        <v>0.74180000000000001</v>
      </c>
      <c r="BO32" s="76">
        <v>0.73540000000000005</v>
      </c>
      <c r="BP32" s="76">
        <v>0.72889999999999999</v>
      </c>
      <c r="BQ32" s="76">
        <v>0.72250000000000003</v>
      </c>
      <c r="BR32" s="76">
        <v>0.71609999999999996</v>
      </c>
      <c r="BS32" s="76">
        <v>0.70720000000000005</v>
      </c>
      <c r="BT32" s="76">
        <v>0.69840000000000002</v>
      </c>
      <c r="BU32" s="76">
        <v>0.6895</v>
      </c>
      <c r="BV32" s="76">
        <v>0.68069999999999997</v>
      </c>
      <c r="BW32" s="76">
        <v>0.67179999999999995</v>
      </c>
      <c r="BX32" s="76">
        <v>0.6633</v>
      </c>
      <c r="BY32" s="76">
        <v>0.65469999999999995</v>
      </c>
      <c r="BZ32" s="76">
        <v>0.6462</v>
      </c>
      <c r="CA32" s="76">
        <v>0.63759999999999994</v>
      </c>
      <c r="CB32" s="76">
        <v>0.62909999999999999</v>
      </c>
      <c r="CC32" s="76">
        <v>0.62060000000000004</v>
      </c>
      <c r="CD32" s="76">
        <v>0.61199999999999999</v>
      </c>
      <c r="CE32" s="76">
        <v>0.60350000000000004</v>
      </c>
      <c r="CF32" s="76">
        <v>0.59489999999999998</v>
      </c>
      <c r="CG32" s="76">
        <v>0.58640000000000003</v>
      </c>
      <c r="CH32" s="76">
        <v>0.57089999999999996</v>
      </c>
      <c r="CI32" s="76">
        <v>0.5554</v>
      </c>
      <c r="CJ32" s="76">
        <v>0.53979999999999995</v>
      </c>
      <c r="CK32" s="76">
        <v>0.52429999999999999</v>
      </c>
      <c r="CL32" s="76">
        <v>0.50880000000000003</v>
      </c>
      <c r="CM32" s="76">
        <v>0.48849999999999999</v>
      </c>
      <c r="CN32" s="76">
        <v>0.46810000000000002</v>
      </c>
      <c r="CO32" s="76">
        <v>0.44779999999999998</v>
      </c>
      <c r="CP32" s="76">
        <v>0.4274</v>
      </c>
      <c r="CQ32" s="76">
        <v>0.40710000000000002</v>
      </c>
      <c r="CR32" s="76">
        <v>0.374</v>
      </c>
      <c r="CS32" s="76">
        <v>0.34089999999999998</v>
      </c>
      <c r="CT32" s="76">
        <v>0.30790000000000001</v>
      </c>
      <c r="CU32" s="76">
        <v>0.27479999999999999</v>
      </c>
      <c r="CV32" s="76">
        <v>0.2417</v>
      </c>
    </row>
    <row r="33" spans="1:100" x14ac:dyDescent="0.2">
      <c r="A33" s="76" t="s">
        <v>184</v>
      </c>
      <c r="B33" s="76" t="str">
        <f t="shared" si="0"/>
        <v>60m</v>
      </c>
      <c r="C33" s="76">
        <v>0.06</v>
      </c>
      <c r="D33" s="76">
        <v>6.92</v>
      </c>
      <c r="E33" s="76">
        <v>0.52329999999999999</v>
      </c>
      <c r="F33" s="76">
        <v>0.66200000000000003</v>
      </c>
      <c r="G33" s="76">
        <v>0.74729999999999996</v>
      </c>
      <c r="H33" s="76">
        <v>0.80679999999999996</v>
      </c>
      <c r="I33" s="76">
        <v>0.85089999999999999</v>
      </c>
      <c r="J33" s="76">
        <v>0.88449999999999995</v>
      </c>
      <c r="K33" s="76">
        <v>0.91069999999999995</v>
      </c>
      <c r="L33" s="76">
        <v>0.93120000000000003</v>
      </c>
      <c r="M33" s="76">
        <v>0.94740000000000002</v>
      </c>
      <c r="N33" s="76">
        <v>0.96020000000000005</v>
      </c>
      <c r="O33" s="76">
        <v>0.97030000000000005</v>
      </c>
      <c r="P33" s="76">
        <v>0.97829999999999995</v>
      </c>
      <c r="Q33" s="76">
        <v>0.98450000000000004</v>
      </c>
      <c r="R33" s="76">
        <v>0.98929999999999996</v>
      </c>
      <c r="S33" s="76">
        <v>0.99299999999999999</v>
      </c>
      <c r="T33" s="76">
        <v>0.99580000000000002</v>
      </c>
      <c r="U33" s="76">
        <v>0.99780000000000002</v>
      </c>
      <c r="V33" s="76">
        <v>0.99919999999999998</v>
      </c>
      <c r="W33" s="76">
        <v>1</v>
      </c>
      <c r="X33" s="76">
        <v>1</v>
      </c>
      <c r="Y33" s="76">
        <v>1</v>
      </c>
      <c r="Z33" s="76">
        <v>1</v>
      </c>
      <c r="AA33" s="76">
        <v>1</v>
      </c>
      <c r="AB33" s="76">
        <v>1</v>
      </c>
      <c r="AC33" s="76">
        <v>1</v>
      </c>
      <c r="AD33" s="76">
        <v>1</v>
      </c>
      <c r="AE33" s="76">
        <v>1</v>
      </c>
      <c r="AF33" s="76">
        <v>1</v>
      </c>
      <c r="AG33" s="76">
        <v>1</v>
      </c>
      <c r="AH33" s="76">
        <v>1</v>
      </c>
      <c r="AI33" s="76">
        <v>1</v>
      </c>
      <c r="AJ33" s="76">
        <v>1</v>
      </c>
      <c r="AK33" s="76">
        <v>0.99990000000000001</v>
      </c>
      <c r="AL33" s="76">
        <v>0.98809999999999998</v>
      </c>
      <c r="AM33" s="76">
        <v>0.97619999999999996</v>
      </c>
      <c r="AN33" s="76">
        <v>0.96430000000000005</v>
      </c>
      <c r="AO33" s="76">
        <v>0.95379999999999998</v>
      </c>
      <c r="AP33" s="76">
        <v>0.94330000000000003</v>
      </c>
      <c r="AQ33" s="76">
        <v>0.93269999999999997</v>
      </c>
      <c r="AR33" s="76">
        <v>0.92220000000000002</v>
      </c>
      <c r="AS33" s="76">
        <v>0.91169999999999995</v>
      </c>
      <c r="AT33" s="76">
        <v>0.90229999999999999</v>
      </c>
      <c r="AU33" s="76">
        <v>0.89280000000000004</v>
      </c>
      <c r="AV33" s="76">
        <v>0.88339999999999996</v>
      </c>
      <c r="AW33" s="76">
        <v>0.87390000000000001</v>
      </c>
      <c r="AX33" s="76">
        <v>0.86450000000000005</v>
      </c>
      <c r="AY33" s="76">
        <v>0.85599999999999998</v>
      </c>
      <c r="AZ33" s="76">
        <v>0.84750000000000003</v>
      </c>
      <c r="BA33" s="76">
        <v>0.83889999999999998</v>
      </c>
      <c r="BB33" s="76">
        <v>0.83040000000000003</v>
      </c>
      <c r="BC33" s="76">
        <v>0.82189999999999996</v>
      </c>
      <c r="BD33" s="76">
        <v>0.81420000000000003</v>
      </c>
      <c r="BE33" s="76">
        <v>0.80649999999999999</v>
      </c>
      <c r="BF33" s="76">
        <v>0.79869999999999997</v>
      </c>
      <c r="BG33" s="76">
        <v>0.79100000000000004</v>
      </c>
      <c r="BH33" s="76">
        <v>0.7833</v>
      </c>
      <c r="BI33" s="76">
        <v>0.77629999999999999</v>
      </c>
      <c r="BJ33" s="76">
        <v>0.76929999999999998</v>
      </c>
      <c r="BK33" s="76">
        <v>0.76219999999999999</v>
      </c>
      <c r="BL33" s="76">
        <v>0.75519999999999998</v>
      </c>
      <c r="BM33" s="76">
        <v>0.74819999999999998</v>
      </c>
      <c r="BN33" s="76">
        <v>0.74180000000000001</v>
      </c>
      <c r="BO33" s="76">
        <v>0.73540000000000005</v>
      </c>
      <c r="BP33" s="76">
        <v>0.72889999999999999</v>
      </c>
      <c r="BQ33" s="76">
        <v>0.72250000000000003</v>
      </c>
      <c r="BR33" s="76">
        <v>0.71609999999999996</v>
      </c>
      <c r="BS33" s="76">
        <v>0.70720000000000005</v>
      </c>
      <c r="BT33" s="76">
        <v>0.69840000000000002</v>
      </c>
      <c r="BU33" s="76">
        <v>0.6895</v>
      </c>
      <c r="BV33" s="76">
        <v>0.68069999999999997</v>
      </c>
      <c r="BW33" s="76">
        <v>0.67179999999999995</v>
      </c>
      <c r="BX33" s="76">
        <v>0.6633</v>
      </c>
      <c r="BY33" s="76">
        <v>0.65469999999999995</v>
      </c>
      <c r="BZ33" s="76">
        <v>0.6462</v>
      </c>
      <c r="CA33" s="76">
        <v>0.63759999999999994</v>
      </c>
      <c r="CB33" s="76">
        <v>0.62909999999999999</v>
      </c>
      <c r="CC33" s="76">
        <v>0.62060000000000004</v>
      </c>
      <c r="CD33" s="76">
        <v>0.61199999999999999</v>
      </c>
      <c r="CE33" s="76">
        <v>0.60350000000000004</v>
      </c>
      <c r="CF33" s="76">
        <v>0.59489999999999998</v>
      </c>
      <c r="CG33" s="76">
        <v>0.58640000000000003</v>
      </c>
      <c r="CH33" s="76">
        <v>0.57089999999999996</v>
      </c>
      <c r="CI33" s="76">
        <v>0.5554</v>
      </c>
      <c r="CJ33" s="76">
        <v>0.53979999999999995</v>
      </c>
      <c r="CK33" s="76">
        <v>0.52429999999999999</v>
      </c>
      <c r="CL33" s="76">
        <v>0.50880000000000003</v>
      </c>
      <c r="CM33" s="76">
        <v>0.48849999999999999</v>
      </c>
      <c r="CN33" s="76">
        <v>0.46810000000000002</v>
      </c>
      <c r="CO33" s="76">
        <v>0.44779999999999998</v>
      </c>
      <c r="CP33" s="76">
        <v>0.4274</v>
      </c>
      <c r="CQ33" s="76">
        <v>0.40710000000000002</v>
      </c>
      <c r="CR33" s="76">
        <v>0.374</v>
      </c>
      <c r="CS33" s="76">
        <v>0.34089999999999998</v>
      </c>
      <c r="CT33" s="76">
        <v>0.30790000000000001</v>
      </c>
      <c r="CU33" s="76">
        <v>0.27479999999999999</v>
      </c>
      <c r="CV33" s="76">
        <v>0.2417</v>
      </c>
    </row>
    <row r="34" spans="1:100" x14ac:dyDescent="0.2">
      <c r="A34" s="76" t="s">
        <v>185</v>
      </c>
      <c r="B34" s="76" t="str">
        <f t="shared" si="0"/>
        <v>100m</v>
      </c>
      <c r="C34" s="76">
        <v>0.1</v>
      </c>
      <c r="D34" s="76">
        <v>10.49</v>
      </c>
      <c r="E34" s="76">
        <v>0.5333</v>
      </c>
      <c r="F34" s="76">
        <v>0.66469999999999996</v>
      </c>
      <c r="G34" s="76">
        <v>0.74299999999999999</v>
      </c>
      <c r="H34" s="76">
        <v>0.79700000000000004</v>
      </c>
      <c r="I34" s="76">
        <v>0.83689999999999998</v>
      </c>
      <c r="J34" s="76">
        <v>0.86780000000000002</v>
      </c>
      <c r="K34" s="76">
        <v>0.89239999999999997</v>
      </c>
      <c r="L34" s="76">
        <v>0.9123</v>
      </c>
      <c r="M34" s="76">
        <v>0.92879999999999996</v>
      </c>
      <c r="N34" s="76">
        <v>0.9425</v>
      </c>
      <c r="O34" s="76">
        <v>0.95399999999999996</v>
      </c>
      <c r="P34" s="76">
        <v>0.9637</v>
      </c>
      <c r="Q34" s="76">
        <v>0.97189999999999999</v>
      </c>
      <c r="R34" s="76">
        <v>0.97889999999999999</v>
      </c>
      <c r="S34" s="76">
        <v>0.98480000000000001</v>
      </c>
      <c r="T34" s="76">
        <v>0.98970000000000002</v>
      </c>
      <c r="U34" s="76">
        <v>0.99390000000000001</v>
      </c>
      <c r="V34" s="76">
        <v>0.99729999999999996</v>
      </c>
      <c r="W34" s="76">
        <v>1</v>
      </c>
      <c r="X34" s="76">
        <v>1</v>
      </c>
      <c r="Y34" s="76">
        <v>1</v>
      </c>
      <c r="Z34" s="76">
        <v>1</v>
      </c>
      <c r="AA34" s="76">
        <v>1</v>
      </c>
      <c r="AB34" s="76">
        <v>1</v>
      </c>
      <c r="AC34" s="76">
        <v>1</v>
      </c>
      <c r="AD34" s="76">
        <v>1</v>
      </c>
      <c r="AE34" s="76">
        <v>1</v>
      </c>
      <c r="AF34" s="76">
        <v>1</v>
      </c>
      <c r="AG34" s="76">
        <v>1</v>
      </c>
      <c r="AH34" s="76">
        <v>1</v>
      </c>
      <c r="AI34" s="76">
        <v>1</v>
      </c>
      <c r="AJ34" s="76">
        <v>1</v>
      </c>
      <c r="AK34" s="76">
        <v>0.9899</v>
      </c>
      <c r="AL34" s="76">
        <v>0.97809999999999997</v>
      </c>
      <c r="AM34" s="76">
        <v>0.96630000000000005</v>
      </c>
      <c r="AN34" s="76">
        <v>0.95450000000000002</v>
      </c>
      <c r="AO34" s="76">
        <v>0.94399999999999995</v>
      </c>
      <c r="AP34" s="76">
        <v>0.9335</v>
      </c>
      <c r="AQ34" s="76">
        <v>0.92300000000000004</v>
      </c>
      <c r="AR34" s="76">
        <v>0.91249999999999998</v>
      </c>
      <c r="AS34" s="76">
        <v>0.90200000000000002</v>
      </c>
      <c r="AT34" s="76">
        <v>0.89259999999999995</v>
      </c>
      <c r="AU34" s="76">
        <v>0.88319999999999999</v>
      </c>
      <c r="AV34" s="76">
        <v>0.87390000000000001</v>
      </c>
      <c r="AW34" s="76">
        <v>0.86450000000000005</v>
      </c>
      <c r="AX34" s="76">
        <v>0.85509999999999997</v>
      </c>
      <c r="AY34" s="76">
        <v>0.84660000000000002</v>
      </c>
      <c r="AZ34" s="76">
        <v>0.83809999999999996</v>
      </c>
      <c r="BA34" s="76">
        <v>0.82969999999999999</v>
      </c>
      <c r="BB34" s="76">
        <v>0.82120000000000004</v>
      </c>
      <c r="BC34" s="76">
        <v>0.81269999999999998</v>
      </c>
      <c r="BD34" s="76">
        <v>0.80500000000000005</v>
      </c>
      <c r="BE34" s="76">
        <v>0.7974</v>
      </c>
      <c r="BF34" s="76">
        <v>0.78969999999999996</v>
      </c>
      <c r="BG34" s="76">
        <v>0.78210000000000002</v>
      </c>
      <c r="BH34" s="76">
        <v>0.77439999999999998</v>
      </c>
      <c r="BI34" s="76">
        <v>0.76739999999999997</v>
      </c>
      <c r="BJ34" s="76">
        <v>0.76039999999999996</v>
      </c>
      <c r="BK34" s="76">
        <v>0.75349999999999995</v>
      </c>
      <c r="BL34" s="76">
        <v>0.74650000000000005</v>
      </c>
      <c r="BM34" s="76">
        <v>0.73950000000000005</v>
      </c>
      <c r="BN34" s="76">
        <v>0.73309999999999997</v>
      </c>
      <c r="BO34" s="76">
        <v>0.72670000000000001</v>
      </c>
      <c r="BP34" s="76">
        <v>0.72040000000000004</v>
      </c>
      <c r="BQ34" s="76">
        <v>0.71399999999999997</v>
      </c>
      <c r="BR34" s="76">
        <v>0.70760000000000001</v>
      </c>
      <c r="BS34" s="76">
        <v>0.69830000000000003</v>
      </c>
      <c r="BT34" s="76">
        <v>0.68899999999999995</v>
      </c>
      <c r="BU34" s="76">
        <v>0.67979999999999996</v>
      </c>
      <c r="BV34" s="76">
        <v>0.67049999999999998</v>
      </c>
      <c r="BW34" s="76">
        <v>0.66120000000000001</v>
      </c>
      <c r="BX34" s="76">
        <v>0.65380000000000005</v>
      </c>
      <c r="BY34" s="76">
        <v>0.64649999999999996</v>
      </c>
      <c r="BZ34" s="76">
        <v>0.6391</v>
      </c>
      <c r="CA34" s="76">
        <v>0.63180000000000003</v>
      </c>
      <c r="CB34" s="76">
        <v>0.62439999999999996</v>
      </c>
      <c r="CC34" s="76">
        <v>0.60709999999999997</v>
      </c>
      <c r="CD34" s="76">
        <v>0.58979999999999999</v>
      </c>
      <c r="CE34" s="76">
        <v>0.57250000000000001</v>
      </c>
      <c r="CF34" s="76">
        <v>0.55520000000000003</v>
      </c>
      <c r="CG34" s="76">
        <v>0.53790000000000004</v>
      </c>
      <c r="CH34" s="76">
        <v>0.52149999999999996</v>
      </c>
      <c r="CI34" s="76">
        <v>0.50519999999999998</v>
      </c>
      <c r="CJ34" s="76">
        <v>0.48880000000000001</v>
      </c>
      <c r="CK34" s="76">
        <v>0.47249999999999998</v>
      </c>
      <c r="CL34" s="76">
        <v>0.45610000000000001</v>
      </c>
      <c r="CM34" s="76">
        <v>0.43480000000000002</v>
      </c>
      <c r="CN34" s="76">
        <v>0.41349999999999998</v>
      </c>
      <c r="CO34" s="76">
        <v>0.39229999999999998</v>
      </c>
      <c r="CP34" s="76">
        <v>0.371</v>
      </c>
      <c r="CQ34" s="76">
        <v>0.34970000000000001</v>
      </c>
      <c r="CR34" s="76">
        <v>0.3281</v>
      </c>
      <c r="CS34" s="76">
        <v>0.30649999999999999</v>
      </c>
      <c r="CT34" s="76">
        <v>0.28489999999999999</v>
      </c>
      <c r="CU34" s="76">
        <v>0.26329999999999998</v>
      </c>
      <c r="CV34" s="76">
        <v>0.2417</v>
      </c>
    </row>
    <row r="35" spans="1:100" x14ac:dyDescent="0.2">
      <c r="A35" s="76" t="s">
        <v>186</v>
      </c>
      <c r="B35" s="76" t="str">
        <f t="shared" si="0"/>
        <v>200m</v>
      </c>
      <c r="C35" s="76">
        <v>0.2</v>
      </c>
      <c r="D35" s="76">
        <v>21.34</v>
      </c>
      <c r="E35" s="76">
        <v>0.50060000000000004</v>
      </c>
      <c r="F35" s="76">
        <v>0.62870000000000004</v>
      </c>
      <c r="G35" s="76">
        <v>0.70789999999999997</v>
      </c>
      <c r="H35" s="76">
        <v>0.76400000000000001</v>
      </c>
      <c r="I35" s="76">
        <v>0.80659999999999998</v>
      </c>
      <c r="J35" s="76">
        <v>0.84040000000000004</v>
      </c>
      <c r="K35" s="76">
        <v>0.86780000000000002</v>
      </c>
      <c r="L35" s="76">
        <v>0.89070000000000005</v>
      </c>
      <c r="M35" s="76">
        <v>0.90990000000000004</v>
      </c>
      <c r="N35" s="76">
        <v>0.92630000000000001</v>
      </c>
      <c r="O35" s="76">
        <v>0.9405</v>
      </c>
      <c r="P35" s="76">
        <v>0.95279999999999998</v>
      </c>
      <c r="Q35" s="76">
        <v>0.96350000000000002</v>
      </c>
      <c r="R35" s="76">
        <v>0.9728</v>
      </c>
      <c r="S35" s="76">
        <v>0.98109999999999997</v>
      </c>
      <c r="T35" s="76">
        <v>0.98819999999999997</v>
      </c>
      <c r="U35" s="76">
        <v>0.99450000000000005</v>
      </c>
      <c r="V35" s="76">
        <v>1</v>
      </c>
      <c r="W35" s="76">
        <v>1</v>
      </c>
      <c r="X35" s="76">
        <v>1</v>
      </c>
      <c r="Y35" s="76">
        <v>1</v>
      </c>
      <c r="Z35" s="76">
        <v>1</v>
      </c>
      <c r="AA35" s="76">
        <v>1</v>
      </c>
      <c r="AB35" s="76">
        <v>1</v>
      </c>
      <c r="AC35" s="76">
        <v>1</v>
      </c>
      <c r="AD35" s="76">
        <v>1</v>
      </c>
      <c r="AE35" s="76">
        <v>1</v>
      </c>
      <c r="AF35" s="76">
        <v>1</v>
      </c>
      <c r="AG35" s="76">
        <v>1</v>
      </c>
      <c r="AH35" s="76">
        <v>1</v>
      </c>
      <c r="AI35" s="76">
        <v>1</v>
      </c>
      <c r="AJ35" s="76">
        <v>0.99399999999999999</v>
      </c>
      <c r="AK35" s="76">
        <v>0.98129999999999995</v>
      </c>
      <c r="AL35" s="76">
        <v>0.96870000000000001</v>
      </c>
      <c r="AM35" s="76">
        <v>0.95599999999999996</v>
      </c>
      <c r="AN35" s="76">
        <v>0.94340000000000002</v>
      </c>
      <c r="AO35" s="76">
        <v>0.93230000000000002</v>
      </c>
      <c r="AP35" s="76">
        <v>0.92110000000000003</v>
      </c>
      <c r="AQ35" s="76">
        <v>0.91</v>
      </c>
      <c r="AR35" s="76">
        <v>0.89880000000000004</v>
      </c>
      <c r="AS35" s="76">
        <v>0.88770000000000004</v>
      </c>
      <c r="AT35" s="76">
        <v>0.87780000000000002</v>
      </c>
      <c r="AU35" s="76">
        <v>0.8679</v>
      </c>
      <c r="AV35" s="76">
        <v>0.85799999999999998</v>
      </c>
      <c r="AW35" s="76">
        <v>0.84809999999999997</v>
      </c>
      <c r="AX35" s="76">
        <v>0.83819999999999995</v>
      </c>
      <c r="AY35" s="76">
        <v>0.82930000000000004</v>
      </c>
      <c r="AZ35" s="76">
        <v>0.82050000000000001</v>
      </c>
      <c r="BA35" s="76">
        <v>0.81159999999999999</v>
      </c>
      <c r="BB35" s="76">
        <v>0.80279999999999996</v>
      </c>
      <c r="BC35" s="76">
        <v>0.79390000000000005</v>
      </c>
      <c r="BD35" s="76">
        <v>0.78590000000000004</v>
      </c>
      <c r="BE35" s="76">
        <v>0.77790000000000004</v>
      </c>
      <c r="BF35" s="76">
        <v>0.77</v>
      </c>
      <c r="BG35" s="76">
        <v>0.76200000000000001</v>
      </c>
      <c r="BH35" s="76">
        <v>0.754</v>
      </c>
      <c r="BI35" s="76">
        <v>0.74680000000000002</v>
      </c>
      <c r="BJ35" s="76">
        <v>0.73960000000000004</v>
      </c>
      <c r="BK35" s="76">
        <v>0.73240000000000005</v>
      </c>
      <c r="BL35" s="76">
        <v>0.72519999999999996</v>
      </c>
      <c r="BM35" s="76">
        <v>0.71799999999999997</v>
      </c>
      <c r="BN35" s="76">
        <v>0.71140000000000003</v>
      </c>
      <c r="BO35" s="76">
        <v>0.70489999999999997</v>
      </c>
      <c r="BP35" s="76">
        <v>0.69830000000000003</v>
      </c>
      <c r="BQ35" s="76">
        <v>0.69179999999999997</v>
      </c>
      <c r="BR35" s="76">
        <v>0.68520000000000003</v>
      </c>
      <c r="BS35" s="76">
        <v>0.67920000000000003</v>
      </c>
      <c r="BT35" s="76">
        <v>0.67320000000000002</v>
      </c>
      <c r="BU35" s="76">
        <v>0.6673</v>
      </c>
      <c r="BV35" s="76">
        <v>0.6613</v>
      </c>
      <c r="BW35" s="76">
        <v>0.65529999999999999</v>
      </c>
      <c r="BX35" s="76">
        <v>0.64280000000000004</v>
      </c>
      <c r="BY35" s="76">
        <v>0.63029999999999997</v>
      </c>
      <c r="BZ35" s="76">
        <v>0.61780000000000002</v>
      </c>
      <c r="CA35" s="76">
        <v>0.60529999999999995</v>
      </c>
      <c r="CB35" s="76">
        <v>0.59279999999999999</v>
      </c>
      <c r="CC35" s="76">
        <v>0.57589999999999997</v>
      </c>
      <c r="CD35" s="76">
        <v>0.55889999999999995</v>
      </c>
      <c r="CE35" s="76">
        <v>0.54200000000000004</v>
      </c>
      <c r="CF35" s="76">
        <v>0.52500000000000002</v>
      </c>
      <c r="CG35" s="76">
        <v>0.5081</v>
      </c>
      <c r="CH35" s="76">
        <v>0.48859999999999998</v>
      </c>
      <c r="CI35" s="76">
        <v>0.46899999999999997</v>
      </c>
      <c r="CJ35" s="76">
        <v>0.44950000000000001</v>
      </c>
      <c r="CK35" s="76">
        <v>0.4299</v>
      </c>
      <c r="CL35" s="76">
        <v>0.41039999999999999</v>
      </c>
      <c r="CM35" s="76">
        <v>0.3911</v>
      </c>
      <c r="CN35" s="76">
        <v>0.37180000000000002</v>
      </c>
      <c r="CO35" s="76">
        <v>0.35239999999999999</v>
      </c>
      <c r="CP35" s="76">
        <v>0.33310000000000001</v>
      </c>
      <c r="CQ35" s="76">
        <v>0.31380000000000002</v>
      </c>
      <c r="CR35" s="76">
        <v>0.2994</v>
      </c>
      <c r="CS35" s="76">
        <v>0.28499999999999998</v>
      </c>
      <c r="CT35" s="76">
        <v>0.27050000000000002</v>
      </c>
      <c r="CU35" s="76">
        <v>0.25609999999999999</v>
      </c>
      <c r="CV35" s="76">
        <v>0.2417</v>
      </c>
    </row>
    <row r="36" spans="1:100" x14ac:dyDescent="0.2">
      <c r="A36" s="76" t="s">
        <v>187</v>
      </c>
      <c r="B36" s="76" t="str">
        <f t="shared" si="0"/>
        <v>300m</v>
      </c>
      <c r="C36" s="76">
        <v>0.3</v>
      </c>
      <c r="D36" s="76">
        <v>33</v>
      </c>
      <c r="E36" s="76">
        <v>0.49120000000000003</v>
      </c>
      <c r="F36" s="76">
        <v>0.61140000000000005</v>
      </c>
      <c r="G36" s="76">
        <v>0.68840000000000001</v>
      </c>
      <c r="H36" s="76">
        <v>0.74429999999999996</v>
      </c>
      <c r="I36" s="76">
        <v>0.78759999999999997</v>
      </c>
      <c r="J36" s="76">
        <v>0.82250000000000001</v>
      </c>
      <c r="K36" s="76">
        <v>0.85140000000000005</v>
      </c>
      <c r="L36" s="76">
        <v>0.87580000000000002</v>
      </c>
      <c r="M36" s="76">
        <v>0.89670000000000005</v>
      </c>
      <c r="N36" s="76">
        <v>0.91479999999999995</v>
      </c>
      <c r="O36" s="76">
        <v>0.93059999999999998</v>
      </c>
      <c r="P36" s="76">
        <v>0.94450000000000001</v>
      </c>
      <c r="Q36" s="76">
        <v>0.95689999999999997</v>
      </c>
      <c r="R36" s="76">
        <v>0.96789999999999998</v>
      </c>
      <c r="S36" s="76">
        <v>0.97770000000000001</v>
      </c>
      <c r="T36" s="76">
        <v>0.98650000000000004</v>
      </c>
      <c r="U36" s="76">
        <v>0.99439999999999995</v>
      </c>
      <c r="V36" s="76">
        <v>1</v>
      </c>
      <c r="W36" s="76">
        <v>1</v>
      </c>
      <c r="X36" s="76">
        <v>1</v>
      </c>
      <c r="Y36" s="76">
        <v>1</v>
      </c>
      <c r="Z36" s="76">
        <v>1</v>
      </c>
      <c r="AA36" s="76">
        <v>1</v>
      </c>
      <c r="AB36" s="76">
        <v>1</v>
      </c>
      <c r="AC36" s="76">
        <v>1</v>
      </c>
      <c r="AD36" s="76">
        <v>1</v>
      </c>
      <c r="AE36" s="76">
        <v>1</v>
      </c>
      <c r="AF36" s="76">
        <v>1</v>
      </c>
      <c r="AG36" s="76">
        <v>1</v>
      </c>
      <c r="AH36" s="76">
        <v>0.99539999999999995</v>
      </c>
      <c r="AI36" s="76">
        <v>0.98229999999999995</v>
      </c>
      <c r="AJ36" s="76">
        <v>0.97089999999999999</v>
      </c>
      <c r="AK36" s="76">
        <v>0.95940000000000003</v>
      </c>
      <c r="AL36" s="76">
        <v>0.94789999999999996</v>
      </c>
      <c r="AM36" s="76">
        <v>0.93640000000000001</v>
      </c>
      <c r="AN36" s="76">
        <v>0.92500000000000004</v>
      </c>
      <c r="AO36" s="76">
        <v>0.91479999999999995</v>
      </c>
      <c r="AP36" s="76">
        <v>0.90459999999999996</v>
      </c>
      <c r="AQ36" s="76">
        <v>0.89439999999999997</v>
      </c>
      <c r="AR36" s="76">
        <v>0.88419999999999999</v>
      </c>
      <c r="AS36" s="76">
        <v>0.874</v>
      </c>
      <c r="AT36" s="76">
        <v>0.86480000000000001</v>
      </c>
      <c r="AU36" s="76">
        <v>0.85570000000000002</v>
      </c>
      <c r="AV36" s="76">
        <v>0.84660000000000002</v>
      </c>
      <c r="AW36" s="76">
        <v>0.83750000000000002</v>
      </c>
      <c r="AX36" s="76">
        <v>0.82830000000000004</v>
      </c>
      <c r="AY36" s="76">
        <v>0.82010000000000005</v>
      </c>
      <c r="AZ36" s="76">
        <v>0.81189999999999996</v>
      </c>
      <c r="BA36" s="76">
        <v>0.80369999999999997</v>
      </c>
      <c r="BB36" s="76">
        <v>0.79549999999999998</v>
      </c>
      <c r="BC36" s="76">
        <v>0.78720000000000001</v>
      </c>
      <c r="BD36" s="76">
        <v>0.77980000000000005</v>
      </c>
      <c r="BE36" s="76">
        <v>0.77229999999999999</v>
      </c>
      <c r="BF36" s="76">
        <v>0.76490000000000002</v>
      </c>
      <c r="BG36" s="76">
        <v>0.75749999999999995</v>
      </c>
      <c r="BH36" s="76">
        <v>0.75</v>
      </c>
      <c r="BI36" s="76">
        <v>0.74329999999999996</v>
      </c>
      <c r="BJ36" s="76">
        <v>0.73650000000000004</v>
      </c>
      <c r="BK36" s="76">
        <v>0.72970000000000002</v>
      </c>
      <c r="BL36" s="76">
        <v>0.72289999999999999</v>
      </c>
      <c r="BM36" s="76">
        <v>0.71619999999999995</v>
      </c>
      <c r="BN36" s="76">
        <v>0.70760000000000001</v>
      </c>
      <c r="BO36" s="76">
        <v>0.69899999999999995</v>
      </c>
      <c r="BP36" s="76">
        <v>0.69040000000000001</v>
      </c>
      <c r="BQ36" s="76">
        <v>0.68179999999999996</v>
      </c>
      <c r="BR36" s="76">
        <v>0.67320000000000002</v>
      </c>
      <c r="BS36" s="76">
        <v>0.66279999999999994</v>
      </c>
      <c r="BT36" s="76">
        <v>0.65249999999999997</v>
      </c>
      <c r="BU36" s="76">
        <v>0.64219999999999999</v>
      </c>
      <c r="BV36" s="76">
        <v>0.63190000000000002</v>
      </c>
      <c r="BW36" s="76">
        <v>0.62150000000000005</v>
      </c>
      <c r="BX36" s="76">
        <v>0.60940000000000005</v>
      </c>
      <c r="BY36" s="76">
        <v>0.59730000000000005</v>
      </c>
      <c r="BZ36" s="76">
        <v>0.58509999999999995</v>
      </c>
      <c r="CA36" s="76">
        <v>0.57299999999999995</v>
      </c>
      <c r="CB36" s="76">
        <v>0.56089999999999995</v>
      </c>
      <c r="CC36" s="76">
        <v>0.54569999999999996</v>
      </c>
      <c r="CD36" s="76">
        <v>0.53059999999999996</v>
      </c>
      <c r="CE36" s="76">
        <v>0.51539999999999997</v>
      </c>
      <c r="CF36" s="76">
        <v>0.50029999999999997</v>
      </c>
      <c r="CG36" s="76">
        <v>0.48509999999999998</v>
      </c>
      <c r="CH36" s="76">
        <v>0.46879999999999999</v>
      </c>
      <c r="CI36" s="76">
        <v>0.45250000000000001</v>
      </c>
      <c r="CJ36" s="76">
        <v>0.43619999999999998</v>
      </c>
      <c r="CK36" s="76">
        <v>0.4199</v>
      </c>
      <c r="CL36" s="76">
        <v>0.40360000000000001</v>
      </c>
      <c r="CM36" s="76">
        <v>0.38600000000000001</v>
      </c>
      <c r="CN36" s="76">
        <v>0.36840000000000001</v>
      </c>
      <c r="CO36" s="76">
        <v>0.3508</v>
      </c>
      <c r="CP36" s="76">
        <v>0.3332</v>
      </c>
      <c r="CQ36" s="76">
        <v>0.31559999999999999</v>
      </c>
      <c r="CR36" s="76">
        <v>0.30080000000000001</v>
      </c>
      <c r="CS36" s="76">
        <v>0.28610000000000002</v>
      </c>
      <c r="CT36" s="76">
        <v>0.2712</v>
      </c>
      <c r="CU36" s="76">
        <v>0.25650000000000001</v>
      </c>
      <c r="CV36" s="76">
        <v>0.2417</v>
      </c>
    </row>
    <row r="37" spans="1:100" x14ac:dyDescent="0.2">
      <c r="A37" s="76" t="s">
        <v>188</v>
      </c>
      <c r="B37" s="76" t="str">
        <f t="shared" si="0"/>
        <v>400m</v>
      </c>
      <c r="C37" s="76">
        <v>0.4</v>
      </c>
      <c r="D37" s="76">
        <v>47.6</v>
      </c>
      <c r="E37" s="76">
        <v>0.4819</v>
      </c>
      <c r="F37" s="76">
        <v>0.59389999999999998</v>
      </c>
      <c r="G37" s="76">
        <v>0.66879999999999995</v>
      </c>
      <c r="H37" s="76">
        <v>0.72460000000000002</v>
      </c>
      <c r="I37" s="76">
        <v>0.76859999999999995</v>
      </c>
      <c r="J37" s="76">
        <v>0.80469999999999997</v>
      </c>
      <c r="K37" s="76">
        <v>0.83509999999999995</v>
      </c>
      <c r="L37" s="76">
        <v>0.8609</v>
      </c>
      <c r="M37" s="76">
        <v>0.88349999999999995</v>
      </c>
      <c r="N37" s="76">
        <v>0.9032</v>
      </c>
      <c r="O37" s="76">
        <v>0.92069999999999996</v>
      </c>
      <c r="P37" s="76">
        <v>0.93630000000000002</v>
      </c>
      <c r="Q37" s="76">
        <v>0.95030000000000003</v>
      </c>
      <c r="R37" s="76">
        <v>0.96299999999999997</v>
      </c>
      <c r="S37" s="76">
        <v>0.97440000000000004</v>
      </c>
      <c r="T37" s="76">
        <v>0.98480000000000001</v>
      </c>
      <c r="U37" s="76">
        <v>0.99429999999999996</v>
      </c>
      <c r="V37" s="76">
        <v>1</v>
      </c>
      <c r="W37" s="76">
        <v>1</v>
      </c>
      <c r="X37" s="76">
        <v>1</v>
      </c>
      <c r="Y37" s="76">
        <v>1</v>
      </c>
      <c r="Z37" s="76">
        <v>1</v>
      </c>
      <c r="AA37" s="76">
        <v>1</v>
      </c>
      <c r="AB37" s="76">
        <v>1</v>
      </c>
      <c r="AC37" s="76">
        <v>1</v>
      </c>
      <c r="AD37" s="76">
        <v>1</v>
      </c>
      <c r="AE37" s="76">
        <v>1</v>
      </c>
      <c r="AF37" s="76">
        <v>0.99270000000000003</v>
      </c>
      <c r="AG37" s="76">
        <v>0.98109999999999997</v>
      </c>
      <c r="AH37" s="76">
        <v>0.96960000000000002</v>
      </c>
      <c r="AI37" s="76">
        <v>0.95799999999999996</v>
      </c>
      <c r="AJ37" s="76">
        <v>0.94769999999999999</v>
      </c>
      <c r="AK37" s="76">
        <v>0.93740000000000001</v>
      </c>
      <c r="AL37" s="76">
        <v>0.92710000000000004</v>
      </c>
      <c r="AM37" s="76">
        <v>0.91679999999999995</v>
      </c>
      <c r="AN37" s="76">
        <v>0.90649999999999997</v>
      </c>
      <c r="AO37" s="76">
        <v>0.8972</v>
      </c>
      <c r="AP37" s="76">
        <v>0.88800000000000001</v>
      </c>
      <c r="AQ37" s="76">
        <v>0.87870000000000004</v>
      </c>
      <c r="AR37" s="76">
        <v>0.86950000000000005</v>
      </c>
      <c r="AS37" s="76">
        <v>0.86019999999999996</v>
      </c>
      <c r="AT37" s="76">
        <v>0.8518</v>
      </c>
      <c r="AU37" s="76">
        <v>0.84350000000000003</v>
      </c>
      <c r="AV37" s="76">
        <v>0.83509999999999995</v>
      </c>
      <c r="AW37" s="76">
        <v>0.82679999999999998</v>
      </c>
      <c r="AX37" s="76">
        <v>0.81840000000000002</v>
      </c>
      <c r="AY37" s="76">
        <v>0.81079999999999997</v>
      </c>
      <c r="AZ37" s="76">
        <v>0.80320000000000003</v>
      </c>
      <c r="BA37" s="76">
        <v>0.79569999999999996</v>
      </c>
      <c r="BB37" s="76">
        <v>0.78810000000000002</v>
      </c>
      <c r="BC37" s="76">
        <v>0.78049999999999997</v>
      </c>
      <c r="BD37" s="76">
        <v>0.77359999999999995</v>
      </c>
      <c r="BE37" s="76">
        <v>0.76670000000000005</v>
      </c>
      <c r="BF37" s="76">
        <v>0.75980000000000003</v>
      </c>
      <c r="BG37" s="76">
        <v>0.75290000000000001</v>
      </c>
      <c r="BH37" s="76">
        <v>0.746</v>
      </c>
      <c r="BI37" s="76">
        <v>0.73970000000000002</v>
      </c>
      <c r="BJ37" s="76">
        <v>0.73329999999999995</v>
      </c>
      <c r="BK37" s="76">
        <v>0.72699999999999998</v>
      </c>
      <c r="BL37" s="76">
        <v>0.72060000000000002</v>
      </c>
      <c r="BM37" s="76">
        <v>0.71430000000000005</v>
      </c>
      <c r="BN37" s="76">
        <v>0.70369999999999999</v>
      </c>
      <c r="BO37" s="76">
        <v>0.69299999999999995</v>
      </c>
      <c r="BP37" s="76">
        <v>0.68240000000000001</v>
      </c>
      <c r="BQ37" s="76">
        <v>0.67169999999999996</v>
      </c>
      <c r="BR37" s="76">
        <v>0.66110000000000002</v>
      </c>
      <c r="BS37" s="76">
        <v>0.64639999999999997</v>
      </c>
      <c r="BT37" s="76">
        <v>0.63170000000000004</v>
      </c>
      <c r="BU37" s="76">
        <v>0.61709999999999998</v>
      </c>
      <c r="BV37" s="76">
        <v>0.60240000000000005</v>
      </c>
      <c r="BW37" s="76">
        <v>0.5877</v>
      </c>
      <c r="BX37" s="76">
        <v>0.57589999999999997</v>
      </c>
      <c r="BY37" s="76">
        <v>0.56420000000000003</v>
      </c>
      <c r="BZ37" s="76">
        <v>0.5524</v>
      </c>
      <c r="CA37" s="76">
        <v>0.54069999999999996</v>
      </c>
      <c r="CB37" s="76">
        <v>0.52890000000000004</v>
      </c>
      <c r="CC37" s="76">
        <v>0.51549999999999996</v>
      </c>
      <c r="CD37" s="76">
        <v>0.50219999999999998</v>
      </c>
      <c r="CE37" s="76">
        <v>0.48880000000000001</v>
      </c>
      <c r="CF37" s="76">
        <v>0.47549999999999998</v>
      </c>
      <c r="CG37" s="76">
        <v>0.46210000000000001</v>
      </c>
      <c r="CH37" s="76">
        <v>0.44900000000000001</v>
      </c>
      <c r="CI37" s="76">
        <v>0.43590000000000001</v>
      </c>
      <c r="CJ37" s="76">
        <v>0.4229</v>
      </c>
      <c r="CK37" s="76">
        <v>0.4098</v>
      </c>
      <c r="CL37" s="76">
        <v>0.3967</v>
      </c>
      <c r="CM37" s="76">
        <v>0.38080000000000003</v>
      </c>
      <c r="CN37" s="76">
        <v>0.3649</v>
      </c>
      <c r="CO37" s="76">
        <v>0.34910000000000002</v>
      </c>
      <c r="CP37" s="76">
        <v>0.3332</v>
      </c>
      <c r="CQ37" s="76">
        <v>0.31730000000000003</v>
      </c>
      <c r="CR37" s="76">
        <v>0.30220000000000002</v>
      </c>
      <c r="CS37" s="76">
        <v>0.28710000000000002</v>
      </c>
      <c r="CT37" s="76">
        <v>0.27189999999999998</v>
      </c>
      <c r="CU37" s="76">
        <v>0.25679999999999997</v>
      </c>
      <c r="CV37" s="76">
        <v>0.2417</v>
      </c>
    </row>
    <row r="38" spans="1:100" x14ac:dyDescent="0.2">
      <c r="A38" s="76" t="s">
        <v>189</v>
      </c>
      <c r="B38" s="76" t="str">
        <f t="shared" si="0"/>
        <v>500m</v>
      </c>
      <c r="C38" s="76">
        <v>0.5</v>
      </c>
      <c r="D38" s="76">
        <v>63.7</v>
      </c>
      <c r="E38" s="76">
        <v>0.5111</v>
      </c>
      <c r="F38" s="76">
        <v>0.61160000000000003</v>
      </c>
      <c r="G38" s="76">
        <v>0.68100000000000005</v>
      </c>
      <c r="H38" s="76">
        <v>0.73399999999999999</v>
      </c>
      <c r="I38" s="76">
        <v>0.77649999999999997</v>
      </c>
      <c r="J38" s="76">
        <v>0.81169999999999998</v>
      </c>
      <c r="K38" s="76">
        <v>0.84150000000000003</v>
      </c>
      <c r="L38" s="76">
        <v>0.86699999999999999</v>
      </c>
      <c r="M38" s="76">
        <v>0.88919999999999999</v>
      </c>
      <c r="N38" s="76">
        <v>0.90859999999999996</v>
      </c>
      <c r="O38" s="76">
        <v>0.92569999999999997</v>
      </c>
      <c r="P38" s="76">
        <v>0.94079999999999997</v>
      </c>
      <c r="Q38" s="76">
        <v>0.95420000000000005</v>
      </c>
      <c r="R38" s="76">
        <v>0.96609999999999996</v>
      </c>
      <c r="S38" s="76">
        <v>0.97670000000000001</v>
      </c>
      <c r="T38" s="76">
        <v>0.98619999999999997</v>
      </c>
      <c r="U38" s="76">
        <v>0.99470000000000003</v>
      </c>
      <c r="V38" s="76">
        <v>1</v>
      </c>
      <c r="W38" s="76">
        <v>1</v>
      </c>
      <c r="X38" s="76">
        <v>1</v>
      </c>
      <c r="Y38" s="76">
        <v>1</v>
      </c>
      <c r="Z38" s="76">
        <v>1</v>
      </c>
      <c r="AA38" s="76">
        <v>1</v>
      </c>
      <c r="AB38" s="76">
        <v>1</v>
      </c>
      <c r="AC38" s="76">
        <v>1</v>
      </c>
      <c r="AD38" s="76">
        <v>1</v>
      </c>
      <c r="AE38" s="76">
        <v>1</v>
      </c>
      <c r="AF38" s="76">
        <v>1</v>
      </c>
      <c r="AG38" s="76">
        <v>0.99539999999999995</v>
      </c>
      <c r="AH38" s="76">
        <v>0.98429999999999995</v>
      </c>
      <c r="AI38" s="76">
        <v>0.97299999999999998</v>
      </c>
      <c r="AJ38" s="76">
        <v>0.96299999999999997</v>
      </c>
      <c r="AK38" s="76">
        <v>0.95299999999999996</v>
      </c>
      <c r="AL38" s="76">
        <v>0.94299999999999995</v>
      </c>
      <c r="AM38" s="76">
        <v>0.93300000000000005</v>
      </c>
      <c r="AN38" s="76">
        <v>0.92290000000000005</v>
      </c>
      <c r="AO38" s="76">
        <v>0.91390000000000005</v>
      </c>
      <c r="AP38" s="76">
        <v>0.90490000000000004</v>
      </c>
      <c r="AQ38" s="76">
        <v>0.89580000000000004</v>
      </c>
      <c r="AR38" s="76">
        <v>0.88680000000000003</v>
      </c>
      <c r="AS38" s="76">
        <v>0.87770000000000004</v>
      </c>
      <c r="AT38" s="76">
        <v>0.86950000000000005</v>
      </c>
      <c r="AU38" s="76">
        <v>0.86140000000000005</v>
      </c>
      <c r="AV38" s="76">
        <v>0.85309999999999997</v>
      </c>
      <c r="AW38" s="76">
        <v>0.84499999999999997</v>
      </c>
      <c r="AX38" s="76">
        <v>0.83679999999999999</v>
      </c>
      <c r="AY38" s="76">
        <v>0.82830000000000004</v>
      </c>
      <c r="AZ38" s="76">
        <v>0.81969999999999998</v>
      </c>
      <c r="BA38" s="76">
        <v>0.81130000000000002</v>
      </c>
      <c r="BB38" s="76">
        <v>0.80279999999999996</v>
      </c>
      <c r="BC38" s="76">
        <v>0.79430000000000001</v>
      </c>
      <c r="BD38" s="76">
        <v>0.78620000000000001</v>
      </c>
      <c r="BE38" s="76">
        <v>0.77810000000000001</v>
      </c>
      <c r="BF38" s="76">
        <v>0.77</v>
      </c>
      <c r="BG38" s="76">
        <v>0.76180000000000003</v>
      </c>
      <c r="BH38" s="76">
        <v>0.75370000000000004</v>
      </c>
      <c r="BI38" s="76">
        <v>0.74529999999999996</v>
      </c>
      <c r="BJ38" s="76">
        <v>0.73680000000000001</v>
      </c>
      <c r="BK38" s="76">
        <v>0.72840000000000005</v>
      </c>
      <c r="BL38" s="76">
        <v>0.71989999999999998</v>
      </c>
      <c r="BM38" s="76">
        <v>0.71140000000000003</v>
      </c>
      <c r="BN38" s="76">
        <v>0.70009999999999994</v>
      </c>
      <c r="BO38" s="76">
        <v>0.68869999999999998</v>
      </c>
      <c r="BP38" s="76">
        <v>0.6774</v>
      </c>
      <c r="BQ38" s="76">
        <v>0.66600000000000004</v>
      </c>
      <c r="BR38" s="76">
        <v>0.65469999999999995</v>
      </c>
      <c r="BS38" s="76">
        <v>0.63990000000000002</v>
      </c>
      <c r="BT38" s="76">
        <v>0.62509999999999999</v>
      </c>
      <c r="BU38" s="76">
        <v>0.61040000000000005</v>
      </c>
      <c r="BV38" s="76">
        <v>0.59560000000000002</v>
      </c>
      <c r="BW38" s="76">
        <v>0.58089999999999997</v>
      </c>
      <c r="BX38" s="76">
        <v>0.56869999999999998</v>
      </c>
      <c r="BY38" s="76">
        <v>0.55659999999999998</v>
      </c>
      <c r="BZ38" s="76">
        <v>0.5444</v>
      </c>
      <c r="CA38" s="76">
        <v>0.5323</v>
      </c>
      <c r="CB38" s="76">
        <v>0.52010000000000001</v>
      </c>
      <c r="CC38" s="76">
        <v>0.50680000000000003</v>
      </c>
      <c r="CD38" s="76">
        <v>0.49370000000000003</v>
      </c>
      <c r="CE38" s="76">
        <v>0.48039999999999999</v>
      </c>
      <c r="CF38" s="76">
        <v>0.4672</v>
      </c>
      <c r="CG38" s="76">
        <v>0.45400000000000001</v>
      </c>
      <c r="CH38" s="76">
        <v>0.44109999999999999</v>
      </c>
      <c r="CI38" s="76">
        <v>0.42809999999999998</v>
      </c>
      <c r="CJ38" s="76">
        <v>0.4153</v>
      </c>
      <c r="CK38" s="76">
        <v>0.40239999999999998</v>
      </c>
      <c r="CL38" s="76">
        <v>0.38950000000000001</v>
      </c>
      <c r="CM38" s="76">
        <v>0.37430000000000002</v>
      </c>
      <c r="CN38" s="76">
        <v>0.35920000000000002</v>
      </c>
      <c r="CO38" s="76">
        <v>0.34420000000000001</v>
      </c>
      <c r="CP38" s="76">
        <v>0.32900000000000001</v>
      </c>
      <c r="CQ38" s="76">
        <v>0.31390000000000001</v>
      </c>
      <c r="CR38" s="76">
        <v>0.29949999999999999</v>
      </c>
      <c r="CS38" s="76">
        <v>0.28510000000000002</v>
      </c>
      <c r="CT38" s="76">
        <v>0.27060000000000001</v>
      </c>
      <c r="CU38" s="76">
        <v>0.25609999999999999</v>
      </c>
      <c r="CV38" s="76">
        <v>0.2417</v>
      </c>
    </row>
    <row r="39" spans="1:100" x14ac:dyDescent="0.2">
      <c r="A39" s="76" t="s">
        <v>190</v>
      </c>
      <c r="B39" s="76" t="str">
        <f t="shared" si="0"/>
        <v>600m</v>
      </c>
      <c r="C39" s="76">
        <v>0.6</v>
      </c>
      <c r="D39" s="76">
        <v>80</v>
      </c>
      <c r="E39" s="76">
        <v>0.54039999999999999</v>
      </c>
      <c r="F39" s="76">
        <v>0.62919999999999998</v>
      </c>
      <c r="G39" s="76">
        <v>0.69330000000000003</v>
      </c>
      <c r="H39" s="76">
        <v>0.74339999999999995</v>
      </c>
      <c r="I39" s="76">
        <v>0.78439999999999999</v>
      </c>
      <c r="J39" s="76">
        <v>0.81869999999999998</v>
      </c>
      <c r="K39" s="76">
        <v>0.84789999999999999</v>
      </c>
      <c r="L39" s="76">
        <v>0.87309999999999999</v>
      </c>
      <c r="M39" s="76">
        <v>0.89490000000000003</v>
      </c>
      <c r="N39" s="76">
        <v>0.91400000000000003</v>
      </c>
      <c r="O39" s="76">
        <v>0.93059999999999998</v>
      </c>
      <c r="P39" s="76">
        <v>0.94520000000000004</v>
      </c>
      <c r="Q39" s="76">
        <v>0.95799999999999996</v>
      </c>
      <c r="R39" s="76">
        <v>0.96919999999999995</v>
      </c>
      <c r="S39" s="76">
        <v>0.97899999999999998</v>
      </c>
      <c r="T39" s="76">
        <v>0.98760000000000003</v>
      </c>
      <c r="U39" s="76">
        <v>0.995</v>
      </c>
      <c r="V39" s="76">
        <v>1</v>
      </c>
      <c r="W39" s="76">
        <v>1</v>
      </c>
      <c r="X39" s="76">
        <v>1</v>
      </c>
      <c r="Y39" s="76">
        <v>1</v>
      </c>
      <c r="Z39" s="76">
        <v>1</v>
      </c>
      <c r="AA39" s="76">
        <v>1</v>
      </c>
      <c r="AB39" s="76">
        <v>1</v>
      </c>
      <c r="AC39" s="76">
        <v>1</v>
      </c>
      <c r="AD39" s="76">
        <v>1</v>
      </c>
      <c r="AE39" s="76">
        <v>1</v>
      </c>
      <c r="AF39" s="76">
        <v>1</v>
      </c>
      <c r="AG39" s="76">
        <v>1</v>
      </c>
      <c r="AH39" s="76">
        <v>0.99890000000000001</v>
      </c>
      <c r="AI39" s="76">
        <v>0.98809999999999998</v>
      </c>
      <c r="AJ39" s="76">
        <v>0.97829999999999995</v>
      </c>
      <c r="AK39" s="76">
        <v>0.96860000000000002</v>
      </c>
      <c r="AL39" s="76">
        <v>0.95889999999999997</v>
      </c>
      <c r="AM39" s="76">
        <v>0.94910000000000005</v>
      </c>
      <c r="AN39" s="76">
        <v>0.93940000000000001</v>
      </c>
      <c r="AO39" s="76">
        <v>0.93049999999999999</v>
      </c>
      <c r="AP39" s="76">
        <v>0.92169999999999996</v>
      </c>
      <c r="AQ39" s="76">
        <v>0.91290000000000004</v>
      </c>
      <c r="AR39" s="76">
        <v>0.90410000000000001</v>
      </c>
      <c r="AS39" s="76">
        <v>0.89529999999999998</v>
      </c>
      <c r="AT39" s="76">
        <v>0.88719999999999999</v>
      </c>
      <c r="AU39" s="76">
        <v>0.87919999999999998</v>
      </c>
      <c r="AV39" s="76">
        <v>0.87119999999999997</v>
      </c>
      <c r="AW39" s="76">
        <v>0.86319999999999997</v>
      </c>
      <c r="AX39" s="76">
        <v>0.85509999999999997</v>
      </c>
      <c r="AY39" s="76">
        <v>0.84570000000000001</v>
      </c>
      <c r="AZ39" s="76">
        <v>0.83630000000000004</v>
      </c>
      <c r="BA39" s="76">
        <v>0.82689999999999997</v>
      </c>
      <c r="BB39" s="76">
        <v>0.8175</v>
      </c>
      <c r="BC39" s="76">
        <v>0.80810000000000004</v>
      </c>
      <c r="BD39" s="76">
        <v>0.79879999999999995</v>
      </c>
      <c r="BE39" s="76">
        <v>0.78939999999999999</v>
      </c>
      <c r="BF39" s="76">
        <v>0.78010000000000002</v>
      </c>
      <c r="BG39" s="76">
        <v>0.77080000000000004</v>
      </c>
      <c r="BH39" s="76">
        <v>0.76149999999999995</v>
      </c>
      <c r="BI39" s="76">
        <v>0.75090000000000001</v>
      </c>
      <c r="BJ39" s="76">
        <v>0.74029999999999996</v>
      </c>
      <c r="BK39" s="76">
        <v>0.72970000000000002</v>
      </c>
      <c r="BL39" s="76">
        <v>0.71909999999999996</v>
      </c>
      <c r="BM39" s="76">
        <v>0.70860000000000001</v>
      </c>
      <c r="BN39" s="76">
        <v>0.69650000000000001</v>
      </c>
      <c r="BO39" s="76">
        <v>0.6845</v>
      </c>
      <c r="BP39" s="76">
        <v>0.6724</v>
      </c>
      <c r="BQ39" s="76">
        <v>0.66039999999999999</v>
      </c>
      <c r="BR39" s="76">
        <v>0.64829999999999999</v>
      </c>
      <c r="BS39" s="76">
        <v>0.63349999999999995</v>
      </c>
      <c r="BT39" s="76">
        <v>0.61860000000000004</v>
      </c>
      <c r="BU39" s="76">
        <v>0.6038</v>
      </c>
      <c r="BV39" s="76">
        <v>0.58889999999999998</v>
      </c>
      <c r="BW39" s="76">
        <v>0.57399999999999995</v>
      </c>
      <c r="BX39" s="76">
        <v>0.5615</v>
      </c>
      <c r="BY39" s="76">
        <v>0.54890000000000005</v>
      </c>
      <c r="BZ39" s="76">
        <v>0.53639999999999999</v>
      </c>
      <c r="CA39" s="76">
        <v>0.52380000000000004</v>
      </c>
      <c r="CB39" s="76">
        <v>0.51129999999999998</v>
      </c>
      <c r="CC39" s="76">
        <v>0.49819999999999998</v>
      </c>
      <c r="CD39" s="76">
        <v>0.48509999999999998</v>
      </c>
      <c r="CE39" s="76">
        <v>0.47199999999999998</v>
      </c>
      <c r="CF39" s="76">
        <v>0.45900000000000002</v>
      </c>
      <c r="CG39" s="76">
        <v>0.44590000000000002</v>
      </c>
      <c r="CH39" s="76">
        <v>0.43309999999999998</v>
      </c>
      <c r="CI39" s="76">
        <v>0.4204</v>
      </c>
      <c r="CJ39" s="76">
        <v>0.40770000000000001</v>
      </c>
      <c r="CK39" s="76">
        <v>0.39500000000000002</v>
      </c>
      <c r="CL39" s="76">
        <v>0.38219999999999998</v>
      </c>
      <c r="CM39" s="76">
        <v>0.3679</v>
      </c>
      <c r="CN39" s="76">
        <v>0.35349999999999998</v>
      </c>
      <c r="CO39" s="76">
        <v>0.3392</v>
      </c>
      <c r="CP39" s="76">
        <v>0.32490000000000002</v>
      </c>
      <c r="CQ39" s="76">
        <v>0.3105</v>
      </c>
      <c r="CR39" s="76">
        <v>0.29680000000000001</v>
      </c>
      <c r="CS39" s="76">
        <v>0.28299999999999997</v>
      </c>
      <c r="CT39" s="76">
        <v>0.26919999999999999</v>
      </c>
      <c r="CU39" s="76">
        <v>0.2555</v>
      </c>
      <c r="CV39" s="76">
        <v>0.2417</v>
      </c>
    </row>
    <row r="40" spans="1:100" x14ac:dyDescent="0.2">
      <c r="A40" s="76" t="s">
        <v>191</v>
      </c>
      <c r="B40" s="76" t="str">
        <f t="shared" si="0"/>
        <v>800m</v>
      </c>
      <c r="C40" s="76">
        <v>0.8</v>
      </c>
      <c r="D40" s="76">
        <v>113.28</v>
      </c>
      <c r="E40" s="76">
        <v>0.59889999999999999</v>
      </c>
      <c r="F40" s="76">
        <v>0.66449999999999998</v>
      </c>
      <c r="G40" s="76">
        <v>0.7177</v>
      </c>
      <c r="H40" s="76">
        <v>0.76219999999999999</v>
      </c>
      <c r="I40" s="76">
        <v>0.80010000000000003</v>
      </c>
      <c r="J40" s="76">
        <v>0.8327</v>
      </c>
      <c r="K40" s="76">
        <v>0.8609</v>
      </c>
      <c r="L40" s="76">
        <v>0.88529999999999998</v>
      </c>
      <c r="M40" s="76">
        <v>0.90639999999999998</v>
      </c>
      <c r="N40" s="76">
        <v>0.92469999999999997</v>
      </c>
      <c r="O40" s="76">
        <v>0.94059999999999999</v>
      </c>
      <c r="P40" s="76">
        <v>0.95409999999999995</v>
      </c>
      <c r="Q40" s="76">
        <v>0.96560000000000001</v>
      </c>
      <c r="R40" s="76">
        <v>0.97550000000000003</v>
      </c>
      <c r="S40" s="76">
        <v>0.98360000000000003</v>
      </c>
      <c r="T40" s="76">
        <v>0.99029999999999996</v>
      </c>
      <c r="U40" s="76">
        <v>0.99570000000000003</v>
      </c>
      <c r="V40" s="76">
        <v>1</v>
      </c>
      <c r="W40" s="76">
        <v>1</v>
      </c>
      <c r="X40" s="76">
        <v>1</v>
      </c>
      <c r="Y40" s="76">
        <v>1</v>
      </c>
      <c r="Z40" s="76">
        <v>1</v>
      </c>
      <c r="AA40" s="76">
        <v>1</v>
      </c>
      <c r="AB40" s="76">
        <v>1</v>
      </c>
      <c r="AC40" s="76">
        <v>1</v>
      </c>
      <c r="AD40" s="76">
        <v>1</v>
      </c>
      <c r="AE40" s="76">
        <v>1</v>
      </c>
      <c r="AF40" s="76">
        <v>1</v>
      </c>
      <c r="AG40" s="76">
        <v>1</v>
      </c>
      <c r="AH40" s="76">
        <v>1</v>
      </c>
      <c r="AI40" s="76">
        <v>1</v>
      </c>
      <c r="AJ40" s="76">
        <v>1</v>
      </c>
      <c r="AK40" s="76">
        <v>0.99970000000000003</v>
      </c>
      <c r="AL40" s="76">
        <v>0.99060000000000004</v>
      </c>
      <c r="AM40" s="76">
        <v>0.98140000000000005</v>
      </c>
      <c r="AN40" s="76">
        <v>0.97219999999999995</v>
      </c>
      <c r="AO40" s="76">
        <v>0.96379999999999999</v>
      </c>
      <c r="AP40" s="76">
        <v>0.95540000000000003</v>
      </c>
      <c r="AQ40" s="76">
        <v>0.94710000000000005</v>
      </c>
      <c r="AR40" s="76">
        <v>0.93869999999999998</v>
      </c>
      <c r="AS40" s="76">
        <v>0.93030000000000002</v>
      </c>
      <c r="AT40" s="76">
        <v>0.92259999999999998</v>
      </c>
      <c r="AU40" s="76">
        <v>0.91490000000000005</v>
      </c>
      <c r="AV40" s="76">
        <v>0.90720000000000001</v>
      </c>
      <c r="AW40" s="76">
        <v>0.89949999999999997</v>
      </c>
      <c r="AX40" s="76">
        <v>0.89180000000000004</v>
      </c>
      <c r="AY40" s="76">
        <v>0.88060000000000005</v>
      </c>
      <c r="AZ40" s="76">
        <v>0.86929999999999996</v>
      </c>
      <c r="BA40" s="76">
        <v>0.85809999999999997</v>
      </c>
      <c r="BB40" s="76">
        <v>0.8468</v>
      </c>
      <c r="BC40" s="76">
        <v>0.83560000000000001</v>
      </c>
      <c r="BD40" s="76">
        <v>0.82389999999999997</v>
      </c>
      <c r="BE40" s="76">
        <v>0.81210000000000004</v>
      </c>
      <c r="BF40" s="76">
        <v>0.8004</v>
      </c>
      <c r="BG40" s="76">
        <v>0.78859999999999997</v>
      </c>
      <c r="BH40" s="76">
        <v>0.77690000000000003</v>
      </c>
      <c r="BI40" s="76">
        <v>0.7621</v>
      </c>
      <c r="BJ40" s="76">
        <v>0.74729999999999996</v>
      </c>
      <c r="BK40" s="76">
        <v>0.73240000000000005</v>
      </c>
      <c r="BL40" s="76">
        <v>0.71760000000000002</v>
      </c>
      <c r="BM40" s="76">
        <v>0.70279999999999998</v>
      </c>
      <c r="BN40" s="76">
        <v>0.68930000000000002</v>
      </c>
      <c r="BO40" s="76">
        <v>0.67589999999999995</v>
      </c>
      <c r="BP40" s="76">
        <v>0.66239999999999999</v>
      </c>
      <c r="BQ40" s="76">
        <v>0.64900000000000002</v>
      </c>
      <c r="BR40" s="76">
        <v>0.63549999999999995</v>
      </c>
      <c r="BS40" s="76">
        <v>0.62050000000000005</v>
      </c>
      <c r="BT40" s="76">
        <v>0.60540000000000005</v>
      </c>
      <c r="BU40" s="76">
        <v>0.59040000000000004</v>
      </c>
      <c r="BV40" s="76">
        <v>0.57530000000000003</v>
      </c>
      <c r="BW40" s="76">
        <v>0.56030000000000002</v>
      </c>
      <c r="BX40" s="76">
        <v>0.54700000000000004</v>
      </c>
      <c r="BY40" s="76">
        <v>0.53359999999999996</v>
      </c>
      <c r="BZ40" s="76">
        <v>0.52029999999999998</v>
      </c>
      <c r="CA40" s="76">
        <v>0.50690000000000002</v>
      </c>
      <c r="CB40" s="76">
        <v>0.49359999999999998</v>
      </c>
      <c r="CC40" s="76">
        <v>0.48080000000000001</v>
      </c>
      <c r="CD40" s="76">
        <v>0.46800000000000003</v>
      </c>
      <c r="CE40" s="76">
        <v>0.45519999999999999</v>
      </c>
      <c r="CF40" s="76">
        <v>0.44240000000000002</v>
      </c>
      <c r="CG40" s="76">
        <v>0.42959999999999998</v>
      </c>
      <c r="CH40" s="76">
        <v>0.41720000000000002</v>
      </c>
      <c r="CI40" s="76">
        <v>0.40479999999999999</v>
      </c>
      <c r="CJ40" s="76">
        <v>0.39250000000000002</v>
      </c>
      <c r="CK40" s="76">
        <v>0.38009999999999999</v>
      </c>
      <c r="CL40" s="76">
        <v>0.36770000000000003</v>
      </c>
      <c r="CM40" s="76">
        <v>0.35489999999999999</v>
      </c>
      <c r="CN40" s="76">
        <v>0.34210000000000002</v>
      </c>
      <c r="CO40" s="76">
        <v>0.32929999999999998</v>
      </c>
      <c r="CP40" s="76">
        <v>0.3165</v>
      </c>
      <c r="CQ40" s="76">
        <v>0.30370000000000003</v>
      </c>
      <c r="CR40" s="76">
        <v>0.2913</v>
      </c>
      <c r="CS40" s="76">
        <v>0.27889999999999998</v>
      </c>
      <c r="CT40" s="76">
        <v>0.26650000000000001</v>
      </c>
      <c r="CU40" s="76">
        <v>0.25409999999999999</v>
      </c>
      <c r="CV40" s="76">
        <v>0.2417</v>
      </c>
    </row>
    <row r="41" spans="1:100" x14ac:dyDescent="0.2">
      <c r="A41" s="76" t="s">
        <v>192</v>
      </c>
      <c r="B41" s="76" t="str">
        <f t="shared" si="0"/>
        <v>1000m</v>
      </c>
      <c r="C41" s="76">
        <v>1</v>
      </c>
      <c r="D41" s="76">
        <v>146.5</v>
      </c>
      <c r="E41" s="76">
        <v>0.61570000000000003</v>
      </c>
      <c r="F41" s="76">
        <v>0.66990000000000005</v>
      </c>
      <c r="G41" s="76">
        <v>0.71850000000000003</v>
      </c>
      <c r="H41" s="76">
        <v>0.76229999999999998</v>
      </c>
      <c r="I41" s="76">
        <v>0.80159999999999998</v>
      </c>
      <c r="J41" s="76">
        <v>0.8367</v>
      </c>
      <c r="K41" s="76">
        <v>0.86760000000000004</v>
      </c>
      <c r="L41" s="76">
        <v>0.89470000000000005</v>
      </c>
      <c r="M41" s="76">
        <v>0.91800000000000004</v>
      </c>
      <c r="N41" s="76">
        <v>0.93789999999999996</v>
      </c>
      <c r="O41" s="76">
        <v>0.95450000000000002</v>
      </c>
      <c r="P41" s="76">
        <v>0.96809999999999996</v>
      </c>
      <c r="Q41" s="76">
        <v>0.97919999999999996</v>
      </c>
      <c r="R41" s="76">
        <v>0.9879</v>
      </c>
      <c r="S41" s="76">
        <v>0.99460000000000004</v>
      </c>
      <c r="T41" s="76">
        <v>0.99970000000000003</v>
      </c>
      <c r="U41" s="76">
        <v>1</v>
      </c>
      <c r="V41" s="76">
        <v>1</v>
      </c>
      <c r="W41" s="76">
        <v>1</v>
      </c>
      <c r="X41" s="76">
        <v>1</v>
      </c>
      <c r="Y41" s="76">
        <v>1</v>
      </c>
      <c r="Z41" s="76">
        <v>1</v>
      </c>
      <c r="AA41" s="76">
        <v>1</v>
      </c>
      <c r="AB41" s="76">
        <v>1</v>
      </c>
      <c r="AC41" s="76">
        <v>1</v>
      </c>
      <c r="AD41" s="76">
        <v>1</v>
      </c>
      <c r="AE41" s="76">
        <v>1</v>
      </c>
      <c r="AF41" s="76">
        <v>1</v>
      </c>
      <c r="AG41" s="76">
        <v>1</v>
      </c>
      <c r="AH41" s="76">
        <v>1</v>
      </c>
      <c r="AI41" s="76">
        <v>1</v>
      </c>
      <c r="AJ41" s="76">
        <v>0.99960000000000004</v>
      </c>
      <c r="AK41" s="76">
        <v>0.99119999999999997</v>
      </c>
      <c r="AL41" s="76">
        <v>0.98270000000000002</v>
      </c>
      <c r="AM41" s="76">
        <v>0.9738</v>
      </c>
      <c r="AN41" s="76">
        <v>0.9647</v>
      </c>
      <c r="AO41" s="76">
        <v>0.95589999999999997</v>
      </c>
      <c r="AP41" s="76">
        <v>0.94689999999999996</v>
      </c>
      <c r="AQ41" s="76">
        <v>0.93799999999999994</v>
      </c>
      <c r="AR41" s="76">
        <v>0.92889999999999995</v>
      </c>
      <c r="AS41" s="76">
        <v>0.91979999999999995</v>
      </c>
      <c r="AT41" s="76">
        <v>0.9113</v>
      </c>
      <c r="AU41" s="76">
        <v>0.90280000000000005</v>
      </c>
      <c r="AV41" s="76">
        <v>0.89419999999999999</v>
      </c>
      <c r="AW41" s="76">
        <v>0.88560000000000005</v>
      </c>
      <c r="AX41" s="76">
        <v>0.87709999999999999</v>
      </c>
      <c r="AY41" s="76">
        <v>0.86609999999999998</v>
      </c>
      <c r="AZ41" s="76">
        <v>0.85489999999999999</v>
      </c>
      <c r="BA41" s="76">
        <v>0.84389999999999998</v>
      </c>
      <c r="BB41" s="76">
        <v>0.8327</v>
      </c>
      <c r="BC41" s="76">
        <v>0.82169999999999999</v>
      </c>
      <c r="BD41" s="76">
        <v>0.81030000000000002</v>
      </c>
      <c r="BE41" s="76">
        <v>0.79879999999999995</v>
      </c>
      <c r="BF41" s="76">
        <v>0.78739999999999999</v>
      </c>
      <c r="BG41" s="76">
        <v>0.77590000000000003</v>
      </c>
      <c r="BH41" s="76">
        <v>0.76449999999999996</v>
      </c>
      <c r="BI41" s="76">
        <v>0.75090000000000001</v>
      </c>
      <c r="BJ41" s="76">
        <v>0.73729999999999996</v>
      </c>
      <c r="BK41" s="76">
        <v>0.72360000000000002</v>
      </c>
      <c r="BL41" s="76">
        <v>0.70989999999999998</v>
      </c>
      <c r="BM41" s="76">
        <v>0.69630000000000003</v>
      </c>
      <c r="BN41" s="76">
        <v>0.68359999999999999</v>
      </c>
      <c r="BO41" s="76">
        <v>0.67100000000000004</v>
      </c>
      <c r="BP41" s="76">
        <v>0.6583</v>
      </c>
      <c r="BQ41" s="76">
        <v>0.64570000000000005</v>
      </c>
      <c r="BR41" s="76">
        <v>0.63300000000000001</v>
      </c>
      <c r="BS41" s="76">
        <v>0.61919999999999997</v>
      </c>
      <c r="BT41" s="76">
        <v>0.60540000000000005</v>
      </c>
      <c r="BU41" s="76">
        <v>0.59160000000000001</v>
      </c>
      <c r="BV41" s="76">
        <v>0.57779999999999998</v>
      </c>
      <c r="BW41" s="76">
        <v>0.56399999999999995</v>
      </c>
      <c r="BX41" s="76">
        <v>0.55149999999999999</v>
      </c>
      <c r="BY41" s="76">
        <v>0.53890000000000005</v>
      </c>
      <c r="BZ41" s="76">
        <v>0.52629999999999999</v>
      </c>
      <c r="CA41" s="76">
        <v>0.51370000000000005</v>
      </c>
      <c r="CB41" s="76">
        <v>0.50109999999999999</v>
      </c>
      <c r="CC41" s="76">
        <v>0.48880000000000001</v>
      </c>
      <c r="CD41" s="76">
        <v>0.47610000000000002</v>
      </c>
      <c r="CE41" s="76">
        <v>0.46300000000000002</v>
      </c>
      <c r="CF41" s="76">
        <v>0.4496</v>
      </c>
      <c r="CG41" s="76">
        <v>0.43590000000000001</v>
      </c>
      <c r="CH41" s="76">
        <v>0.42209999999999998</v>
      </c>
      <c r="CI41" s="76">
        <v>0.40789999999999998</v>
      </c>
      <c r="CJ41" s="76">
        <v>0.39350000000000002</v>
      </c>
      <c r="CK41" s="76">
        <v>0.37869999999999998</v>
      </c>
      <c r="CL41" s="76">
        <v>0.36349999999999999</v>
      </c>
      <c r="CM41" s="76">
        <v>0.3478</v>
      </c>
      <c r="CN41" s="76">
        <v>0.33160000000000001</v>
      </c>
      <c r="CO41" s="76">
        <v>0.31509999999999999</v>
      </c>
      <c r="CP41" s="76">
        <v>0.29830000000000001</v>
      </c>
      <c r="CQ41" s="76">
        <v>0.28110000000000002</v>
      </c>
      <c r="CR41" s="76">
        <v>0.26390000000000002</v>
      </c>
      <c r="CS41" s="76">
        <v>0.24640000000000001</v>
      </c>
      <c r="CT41" s="76">
        <v>0.22839999999999999</v>
      </c>
      <c r="CU41" s="76">
        <v>0.2102</v>
      </c>
      <c r="CV41" s="76">
        <v>0.19159999999999999</v>
      </c>
    </row>
    <row r="42" spans="1:100" x14ac:dyDescent="0.2">
      <c r="A42" s="76" t="s">
        <v>193</v>
      </c>
      <c r="B42" s="76" t="str">
        <f t="shared" si="0"/>
        <v>1500m</v>
      </c>
      <c r="C42" s="76">
        <v>1.5</v>
      </c>
      <c r="D42" s="76">
        <v>232.47</v>
      </c>
      <c r="E42" s="76">
        <v>0.72499999999999998</v>
      </c>
      <c r="F42" s="76">
        <v>0.75790000000000002</v>
      </c>
      <c r="G42" s="76">
        <v>0.78859999999999997</v>
      </c>
      <c r="H42" s="76">
        <v>0.81710000000000005</v>
      </c>
      <c r="I42" s="76">
        <v>0.84340000000000004</v>
      </c>
      <c r="J42" s="76">
        <v>0.86750000000000005</v>
      </c>
      <c r="K42" s="76">
        <v>0.88939999999999997</v>
      </c>
      <c r="L42" s="76">
        <v>0.90910000000000002</v>
      </c>
      <c r="M42" s="76">
        <v>0.92659999999999998</v>
      </c>
      <c r="N42" s="76">
        <v>0.94189999999999996</v>
      </c>
      <c r="O42" s="76">
        <v>0.95499999999999996</v>
      </c>
      <c r="P42" s="76">
        <v>0.96699999999999997</v>
      </c>
      <c r="Q42" s="76">
        <v>0.97899999999999998</v>
      </c>
      <c r="R42" s="76">
        <v>0.98929999999999996</v>
      </c>
      <c r="S42" s="76">
        <v>0.99609999999999999</v>
      </c>
      <c r="T42" s="76">
        <v>0.99960000000000004</v>
      </c>
      <c r="U42" s="76">
        <v>1</v>
      </c>
      <c r="V42" s="76">
        <v>1</v>
      </c>
      <c r="W42" s="76">
        <v>1</v>
      </c>
      <c r="X42" s="76">
        <v>1</v>
      </c>
      <c r="Y42" s="76">
        <v>1</v>
      </c>
      <c r="Z42" s="76">
        <v>1</v>
      </c>
      <c r="AA42" s="76">
        <v>1</v>
      </c>
      <c r="AB42" s="76">
        <v>1</v>
      </c>
      <c r="AC42" s="76">
        <v>0.99980000000000002</v>
      </c>
      <c r="AD42" s="76">
        <v>0.99890000000000001</v>
      </c>
      <c r="AE42" s="76">
        <v>0.99709999999999999</v>
      </c>
      <c r="AF42" s="76">
        <v>0.99460000000000004</v>
      </c>
      <c r="AG42" s="76">
        <v>0.99129999999999996</v>
      </c>
      <c r="AH42" s="76">
        <v>0.98709999999999998</v>
      </c>
      <c r="AI42" s="76">
        <v>0.98219999999999996</v>
      </c>
      <c r="AJ42" s="76">
        <v>0.97650000000000003</v>
      </c>
      <c r="AK42" s="76">
        <v>0.97009999999999996</v>
      </c>
      <c r="AL42" s="76">
        <v>0.96279999999999999</v>
      </c>
      <c r="AM42" s="76">
        <v>0.95469999999999999</v>
      </c>
      <c r="AN42" s="76">
        <v>0.94589999999999996</v>
      </c>
      <c r="AO42" s="76">
        <v>0.93620000000000003</v>
      </c>
      <c r="AP42" s="76">
        <v>0.92579999999999996</v>
      </c>
      <c r="AQ42" s="76">
        <v>0.91510000000000002</v>
      </c>
      <c r="AR42" s="76">
        <v>0.90439999999999998</v>
      </c>
      <c r="AS42" s="76">
        <v>0.89370000000000005</v>
      </c>
      <c r="AT42" s="76">
        <v>0.8831</v>
      </c>
      <c r="AU42" s="76">
        <v>0.87239999999999995</v>
      </c>
      <c r="AV42" s="76">
        <v>0.86170000000000002</v>
      </c>
      <c r="AW42" s="76">
        <v>0.85099999999999998</v>
      </c>
      <c r="AX42" s="76">
        <v>0.84030000000000005</v>
      </c>
      <c r="AY42" s="76">
        <v>0.82969999999999999</v>
      </c>
      <c r="AZ42" s="76">
        <v>0.81899999999999995</v>
      </c>
      <c r="BA42" s="76">
        <v>0.80830000000000002</v>
      </c>
      <c r="BB42" s="76">
        <v>0.79759999999999998</v>
      </c>
      <c r="BC42" s="76">
        <v>0.78690000000000004</v>
      </c>
      <c r="BD42" s="76">
        <v>0.77629999999999999</v>
      </c>
      <c r="BE42" s="76">
        <v>0.76559999999999995</v>
      </c>
      <c r="BF42" s="76">
        <v>0.75490000000000002</v>
      </c>
      <c r="BG42" s="76">
        <v>0.74419999999999997</v>
      </c>
      <c r="BH42" s="76">
        <v>0.73350000000000004</v>
      </c>
      <c r="BI42" s="76">
        <v>0.72289999999999999</v>
      </c>
      <c r="BJ42" s="76">
        <v>0.71220000000000006</v>
      </c>
      <c r="BK42" s="76">
        <v>0.70150000000000001</v>
      </c>
      <c r="BL42" s="76">
        <v>0.69079999999999997</v>
      </c>
      <c r="BM42" s="76">
        <v>0.68010000000000004</v>
      </c>
      <c r="BN42" s="76">
        <v>0.66949999999999998</v>
      </c>
      <c r="BO42" s="76">
        <v>0.65880000000000005</v>
      </c>
      <c r="BP42" s="76">
        <v>0.64810000000000001</v>
      </c>
      <c r="BQ42" s="76">
        <v>0.63739999999999997</v>
      </c>
      <c r="BR42" s="76">
        <v>0.62670000000000003</v>
      </c>
      <c r="BS42" s="76">
        <v>0.61609999999999998</v>
      </c>
      <c r="BT42" s="76">
        <v>0.60540000000000005</v>
      </c>
      <c r="BU42" s="76">
        <v>0.59470000000000001</v>
      </c>
      <c r="BV42" s="76">
        <v>0.58399999999999996</v>
      </c>
      <c r="BW42" s="76">
        <v>0.57330000000000003</v>
      </c>
      <c r="BX42" s="76">
        <v>0.56269999999999998</v>
      </c>
      <c r="BY42" s="76">
        <v>0.55200000000000005</v>
      </c>
      <c r="BZ42" s="76">
        <v>0.5413</v>
      </c>
      <c r="CA42" s="76">
        <v>0.53059999999999996</v>
      </c>
      <c r="CB42" s="76">
        <v>0.51990000000000003</v>
      </c>
      <c r="CC42" s="76">
        <v>0.50870000000000004</v>
      </c>
      <c r="CD42" s="76">
        <v>0.49619999999999997</v>
      </c>
      <c r="CE42" s="76">
        <v>0.48249999999999998</v>
      </c>
      <c r="CF42" s="76">
        <v>0.46760000000000002</v>
      </c>
      <c r="CG42" s="76">
        <v>0.45150000000000001</v>
      </c>
      <c r="CH42" s="76">
        <v>0.43430000000000002</v>
      </c>
      <c r="CI42" s="76">
        <v>0.4158</v>
      </c>
      <c r="CJ42" s="76">
        <v>0.39610000000000001</v>
      </c>
      <c r="CK42" s="76">
        <v>0.37519999999999998</v>
      </c>
      <c r="CL42" s="76">
        <v>0.35310000000000002</v>
      </c>
      <c r="CM42" s="76">
        <v>0.32990000000000003</v>
      </c>
      <c r="CN42" s="76">
        <v>0.3054</v>
      </c>
      <c r="CO42" s="76">
        <v>0.2797</v>
      </c>
      <c r="CP42" s="76">
        <v>0.25280000000000002</v>
      </c>
      <c r="CQ42" s="76">
        <v>0.22470000000000001</v>
      </c>
      <c r="CR42" s="76">
        <v>0.19550000000000001</v>
      </c>
      <c r="CS42" s="76">
        <v>0.16500000000000001</v>
      </c>
      <c r="CT42" s="76">
        <v>0.1333</v>
      </c>
      <c r="CU42" s="76">
        <v>0.1004</v>
      </c>
      <c r="CV42" s="76">
        <v>6.6299999999999998E-2</v>
      </c>
    </row>
    <row r="43" spans="1:100" x14ac:dyDescent="0.2">
      <c r="A43" s="76" t="s">
        <v>194</v>
      </c>
      <c r="B43" s="76" t="s">
        <v>195</v>
      </c>
      <c r="C43" s="76">
        <v>1.609</v>
      </c>
      <c r="D43" s="76">
        <v>251.6</v>
      </c>
      <c r="E43" s="76">
        <v>0.72499999999999998</v>
      </c>
      <c r="F43" s="76">
        <v>0.75790000000000002</v>
      </c>
      <c r="G43" s="76">
        <v>0.78859999999999997</v>
      </c>
      <c r="H43" s="76">
        <v>0.81710000000000005</v>
      </c>
      <c r="I43" s="76">
        <v>0.84340000000000004</v>
      </c>
      <c r="J43" s="76">
        <v>0.86750000000000005</v>
      </c>
      <c r="K43" s="76">
        <v>0.88939999999999997</v>
      </c>
      <c r="L43" s="76">
        <v>0.90910000000000002</v>
      </c>
      <c r="M43" s="76">
        <v>0.92659999999999998</v>
      </c>
      <c r="N43" s="76">
        <v>0.94189999999999996</v>
      </c>
      <c r="O43" s="76">
        <v>0.95499999999999996</v>
      </c>
      <c r="P43" s="76">
        <v>0.96699999999999997</v>
      </c>
      <c r="Q43" s="76">
        <v>0.97899999999999998</v>
      </c>
      <c r="R43" s="76">
        <v>0.98929999999999996</v>
      </c>
      <c r="S43" s="76">
        <v>0.99609999999999999</v>
      </c>
      <c r="T43" s="76">
        <v>0.99960000000000004</v>
      </c>
      <c r="U43" s="76">
        <v>1</v>
      </c>
      <c r="V43" s="76">
        <v>1</v>
      </c>
      <c r="W43" s="76">
        <v>1</v>
      </c>
      <c r="X43" s="76">
        <v>1</v>
      </c>
      <c r="Y43" s="76">
        <v>1</v>
      </c>
      <c r="Z43" s="76">
        <v>1</v>
      </c>
      <c r="AA43" s="76">
        <v>1</v>
      </c>
      <c r="AB43" s="76">
        <v>1</v>
      </c>
      <c r="AC43" s="76">
        <v>0.99980000000000002</v>
      </c>
      <c r="AD43" s="76">
        <v>0.99890000000000001</v>
      </c>
      <c r="AE43" s="76">
        <v>0.99719999999999998</v>
      </c>
      <c r="AF43" s="76">
        <v>0.99480000000000002</v>
      </c>
      <c r="AG43" s="76">
        <v>0.99150000000000005</v>
      </c>
      <c r="AH43" s="76">
        <v>0.98750000000000004</v>
      </c>
      <c r="AI43" s="76">
        <v>0.98270000000000002</v>
      </c>
      <c r="AJ43" s="76">
        <v>0.97709999999999997</v>
      </c>
      <c r="AK43" s="76">
        <v>0.97070000000000001</v>
      </c>
      <c r="AL43" s="76">
        <v>0.96360000000000001</v>
      </c>
      <c r="AM43" s="76">
        <v>0.95569999999999999</v>
      </c>
      <c r="AN43" s="76">
        <v>0.94689999999999996</v>
      </c>
      <c r="AO43" s="76">
        <v>0.9375</v>
      </c>
      <c r="AP43" s="76">
        <v>0.92720000000000002</v>
      </c>
      <c r="AQ43" s="76">
        <v>0.91649999999999998</v>
      </c>
      <c r="AR43" s="76">
        <v>0.90580000000000005</v>
      </c>
      <c r="AS43" s="76">
        <v>0.89510000000000001</v>
      </c>
      <c r="AT43" s="76">
        <v>0.88439999999999996</v>
      </c>
      <c r="AU43" s="76">
        <v>0.87370000000000003</v>
      </c>
      <c r="AV43" s="76">
        <v>0.86299999999999999</v>
      </c>
      <c r="AW43" s="76">
        <v>0.85229999999999995</v>
      </c>
      <c r="AX43" s="76">
        <v>0.84160000000000001</v>
      </c>
      <c r="AY43" s="76">
        <v>0.83089999999999997</v>
      </c>
      <c r="AZ43" s="76">
        <v>0.82020000000000004</v>
      </c>
      <c r="BA43" s="76">
        <v>0.8095</v>
      </c>
      <c r="BB43" s="76">
        <v>0.79879999999999995</v>
      </c>
      <c r="BC43" s="76">
        <v>0.78810000000000002</v>
      </c>
      <c r="BD43" s="76">
        <v>0.77739999999999998</v>
      </c>
      <c r="BE43" s="76">
        <v>0.76670000000000005</v>
      </c>
      <c r="BF43" s="76">
        <v>0.75600000000000001</v>
      </c>
      <c r="BG43" s="76">
        <v>0.74529999999999996</v>
      </c>
      <c r="BH43" s="76">
        <v>0.73460000000000003</v>
      </c>
      <c r="BI43" s="76">
        <v>0.72389999999999999</v>
      </c>
      <c r="BJ43" s="76">
        <v>0.71319999999999995</v>
      </c>
      <c r="BK43" s="76">
        <v>0.70250000000000001</v>
      </c>
      <c r="BL43" s="76">
        <v>0.69179999999999997</v>
      </c>
      <c r="BM43" s="76">
        <v>0.68110000000000004</v>
      </c>
      <c r="BN43" s="76">
        <v>0.6704</v>
      </c>
      <c r="BO43" s="76">
        <v>0.65969999999999995</v>
      </c>
      <c r="BP43" s="76">
        <v>0.64900000000000002</v>
      </c>
      <c r="BQ43" s="76">
        <v>0.63829999999999998</v>
      </c>
      <c r="BR43" s="76">
        <v>0.62760000000000005</v>
      </c>
      <c r="BS43" s="76">
        <v>0.6169</v>
      </c>
      <c r="BT43" s="76">
        <v>0.60619999999999996</v>
      </c>
      <c r="BU43" s="76">
        <v>0.59550000000000003</v>
      </c>
      <c r="BV43" s="76">
        <v>0.58479999999999999</v>
      </c>
      <c r="BW43" s="76">
        <v>0.57410000000000005</v>
      </c>
      <c r="BX43" s="76">
        <v>0.56340000000000001</v>
      </c>
      <c r="BY43" s="76">
        <v>0.55269999999999997</v>
      </c>
      <c r="BZ43" s="76">
        <v>0.54200000000000004</v>
      </c>
      <c r="CA43" s="76">
        <v>0.53129999999999999</v>
      </c>
      <c r="CB43" s="76">
        <v>0.52059999999999995</v>
      </c>
      <c r="CC43" s="76">
        <v>0.5091</v>
      </c>
      <c r="CD43" s="76">
        <v>0.4965</v>
      </c>
      <c r="CE43" s="76">
        <v>0.48270000000000002</v>
      </c>
      <c r="CF43" s="76">
        <v>0.46779999999999999</v>
      </c>
      <c r="CG43" s="76">
        <v>0.4516</v>
      </c>
      <c r="CH43" s="76">
        <v>0.43430000000000002</v>
      </c>
      <c r="CI43" s="76">
        <v>0.4158</v>
      </c>
      <c r="CJ43" s="76">
        <v>0.39610000000000001</v>
      </c>
      <c r="CK43" s="76">
        <v>0.37519999999999998</v>
      </c>
      <c r="CL43" s="76">
        <v>0.35320000000000001</v>
      </c>
      <c r="CM43" s="76">
        <v>0.32990000000000003</v>
      </c>
      <c r="CN43" s="76">
        <v>0.30549999999999999</v>
      </c>
      <c r="CO43" s="76">
        <v>0.27989999999999998</v>
      </c>
      <c r="CP43" s="76">
        <v>0.25319999999999998</v>
      </c>
      <c r="CQ43" s="76">
        <v>0.22520000000000001</v>
      </c>
      <c r="CR43" s="76">
        <v>0.1961</v>
      </c>
      <c r="CS43" s="76">
        <v>0.1658</v>
      </c>
      <c r="CT43" s="76">
        <v>0.1343</v>
      </c>
      <c r="CU43" s="76">
        <v>0.1016</v>
      </c>
      <c r="CV43" s="76">
        <v>6.7699999999999996E-2</v>
      </c>
    </row>
    <row r="44" spans="1:100" x14ac:dyDescent="0.2">
      <c r="A44" s="76" t="s">
        <v>196</v>
      </c>
      <c r="B44" s="76" t="str">
        <f>MID(A44,2,100)</f>
        <v>2km</v>
      </c>
      <c r="C44" s="76">
        <v>2</v>
      </c>
      <c r="D44" s="76">
        <v>321.5</v>
      </c>
      <c r="E44" s="76">
        <v>0.72499999999999998</v>
      </c>
      <c r="F44" s="76">
        <v>0.75790000000000002</v>
      </c>
      <c r="G44" s="76">
        <v>0.78859999999999997</v>
      </c>
      <c r="H44" s="76">
        <v>0.81710000000000005</v>
      </c>
      <c r="I44" s="76">
        <v>0.84340000000000004</v>
      </c>
      <c r="J44" s="76">
        <v>0.86750000000000005</v>
      </c>
      <c r="K44" s="76">
        <v>0.88939999999999997</v>
      </c>
      <c r="L44" s="76">
        <v>0.90910000000000002</v>
      </c>
      <c r="M44" s="76">
        <v>0.92659999999999998</v>
      </c>
      <c r="N44" s="76">
        <v>0.94189999999999996</v>
      </c>
      <c r="O44" s="76">
        <v>0.95499999999999996</v>
      </c>
      <c r="P44" s="76">
        <v>0.96699999999999997</v>
      </c>
      <c r="Q44" s="76">
        <v>0.97899999999999998</v>
      </c>
      <c r="R44" s="76">
        <v>0.98929999999999996</v>
      </c>
      <c r="S44" s="76">
        <v>0.99609999999999999</v>
      </c>
      <c r="T44" s="76">
        <v>0.99960000000000004</v>
      </c>
      <c r="U44" s="76">
        <v>1</v>
      </c>
      <c r="V44" s="76">
        <v>1</v>
      </c>
      <c r="W44" s="76">
        <v>1</v>
      </c>
      <c r="X44" s="76">
        <v>1</v>
      </c>
      <c r="Y44" s="76">
        <v>1</v>
      </c>
      <c r="Z44" s="76">
        <v>1</v>
      </c>
      <c r="AA44" s="76">
        <v>1</v>
      </c>
      <c r="AB44" s="76">
        <v>1</v>
      </c>
      <c r="AC44" s="76">
        <v>0.99990000000000001</v>
      </c>
      <c r="AD44" s="76">
        <v>0.99909999999999999</v>
      </c>
      <c r="AE44" s="76">
        <v>0.99760000000000004</v>
      </c>
      <c r="AF44" s="76">
        <v>0.99529999999999996</v>
      </c>
      <c r="AG44" s="76">
        <v>0.99229999999999996</v>
      </c>
      <c r="AH44" s="76">
        <v>0.98850000000000005</v>
      </c>
      <c r="AI44" s="76">
        <v>0.98399999999999999</v>
      </c>
      <c r="AJ44" s="76">
        <v>0.97870000000000001</v>
      </c>
      <c r="AK44" s="76">
        <v>0.97270000000000001</v>
      </c>
      <c r="AL44" s="76">
        <v>0.96589999999999998</v>
      </c>
      <c r="AM44" s="76">
        <v>0.95840000000000003</v>
      </c>
      <c r="AN44" s="76">
        <v>0.95009999999999994</v>
      </c>
      <c r="AO44" s="76">
        <v>0.94110000000000005</v>
      </c>
      <c r="AP44" s="76">
        <v>0.93130000000000002</v>
      </c>
      <c r="AQ44" s="76">
        <v>0.92079999999999995</v>
      </c>
      <c r="AR44" s="76">
        <v>0.91</v>
      </c>
      <c r="AS44" s="76">
        <v>0.8992</v>
      </c>
      <c r="AT44" s="76">
        <v>0.88849999999999996</v>
      </c>
      <c r="AU44" s="76">
        <v>0.87770000000000004</v>
      </c>
      <c r="AV44" s="76">
        <v>0.86699999999999999</v>
      </c>
      <c r="AW44" s="76">
        <v>0.85619999999999996</v>
      </c>
      <c r="AX44" s="76">
        <v>0.84540000000000004</v>
      </c>
      <c r="AY44" s="76">
        <v>0.8347</v>
      </c>
      <c r="AZ44" s="76">
        <v>0.82389999999999997</v>
      </c>
      <c r="BA44" s="76">
        <v>0.81320000000000003</v>
      </c>
      <c r="BB44" s="76">
        <v>0.8024</v>
      </c>
      <c r="BC44" s="76">
        <v>0.79159999999999997</v>
      </c>
      <c r="BD44" s="76">
        <v>0.78090000000000004</v>
      </c>
      <c r="BE44" s="76">
        <v>0.77010000000000001</v>
      </c>
      <c r="BF44" s="76">
        <v>0.75939999999999996</v>
      </c>
      <c r="BG44" s="76">
        <v>0.74860000000000004</v>
      </c>
      <c r="BH44" s="76">
        <v>0.73780000000000001</v>
      </c>
      <c r="BI44" s="76">
        <v>0.72709999999999997</v>
      </c>
      <c r="BJ44" s="76">
        <v>0.71630000000000005</v>
      </c>
      <c r="BK44" s="76">
        <v>0.7056</v>
      </c>
      <c r="BL44" s="76">
        <v>0.69479999999999997</v>
      </c>
      <c r="BM44" s="76">
        <v>0.68400000000000005</v>
      </c>
      <c r="BN44" s="76">
        <v>0.67330000000000001</v>
      </c>
      <c r="BO44" s="76">
        <v>0.66249999999999998</v>
      </c>
      <c r="BP44" s="76">
        <v>0.65180000000000005</v>
      </c>
      <c r="BQ44" s="76">
        <v>0.64100000000000001</v>
      </c>
      <c r="BR44" s="76">
        <v>0.63019999999999998</v>
      </c>
      <c r="BS44" s="76">
        <v>0.61950000000000005</v>
      </c>
      <c r="BT44" s="76">
        <v>0.60870000000000002</v>
      </c>
      <c r="BU44" s="76">
        <v>0.59799999999999998</v>
      </c>
      <c r="BV44" s="76">
        <v>0.58720000000000006</v>
      </c>
      <c r="BW44" s="76">
        <v>0.57640000000000002</v>
      </c>
      <c r="BX44" s="76">
        <v>0.56569999999999998</v>
      </c>
      <c r="BY44" s="76">
        <v>0.55489999999999995</v>
      </c>
      <c r="BZ44" s="76">
        <v>0.54420000000000002</v>
      </c>
      <c r="CA44" s="76">
        <v>0.53339999999999999</v>
      </c>
      <c r="CB44" s="76">
        <v>0.52249999999999996</v>
      </c>
      <c r="CC44" s="76">
        <v>0.51060000000000005</v>
      </c>
      <c r="CD44" s="76">
        <v>0.49759999999999999</v>
      </c>
      <c r="CE44" s="76">
        <v>0.4834</v>
      </c>
      <c r="CF44" s="76">
        <v>0.46820000000000001</v>
      </c>
      <c r="CG44" s="76">
        <v>0.45169999999999999</v>
      </c>
      <c r="CH44" s="76">
        <v>0.43409999999999999</v>
      </c>
      <c r="CI44" s="76">
        <v>0.41539999999999999</v>
      </c>
      <c r="CJ44" s="76">
        <v>0.39560000000000001</v>
      </c>
      <c r="CK44" s="76">
        <v>0.37459999999999999</v>
      </c>
      <c r="CL44" s="76">
        <v>0.35239999999999999</v>
      </c>
      <c r="CM44" s="76">
        <v>0.32919999999999999</v>
      </c>
      <c r="CN44" s="76">
        <v>0.30470000000000003</v>
      </c>
      <c r="CO44" s="76">
        <v>0.2792</v>
      </c>
      <c r="CP44" s="76">
        <v>0.2525</v>
      </c>
      <c r="CQ44" s="76">
        <v>0.22459999999999999</v>
      </c>
      <c r="CR44" s="76">
        <v>0.19570000000000001</v>
      </c>
      <c r="CS44" s="76">
        <v>0.16550000000000001</v>
      </c>
      <c r="CT44" s="76">
        <v>0.1343</v>
      </c>
      <c r="CU44" s="76">
        <v>0.1019</v>
      </c>
      <c r="CV44" s="76">
        <v>6.8400000000000002E-2</v>
      </c>
    </row>
    <row r="45" spans="1:100" x14ac:dyDescent="0.2">
      <c r="A45" s="76" t="s">
        <v>197</v>
      </c>
      <c r="B45" s="76" t="str">
        <f>MID(A45,2,100)</f>
        <v>3km</v>
      </c>
      <c r="C45" s="76">
        <v>3</v>
      </c>
      <c r="D45" s="76">
        <v>501.42</v>
      </c>
      <c r="E45" s="76">
        <v>0.72499999999999998</v>
      </c>
      <c r="F45" s="76">
        <v>0.75790000000000002</v>
      </c>
      <c r="G45" s="76">
        <v>0.78859999999999997</v>
      </c>
      <c r="H45" s="76">
        <v>0.81710000000000005</v>
      </c>
      <c r="I45" s="76">
        <v>0.84340000000000004</v>
      </c>
      <c r="J45" s="76">
        <v>0.86750000000000005</v>
      </c>
      <c r="K45" s="76">
        <v>0.88939999999999997</v>
      </c>
      <c r="L45" s="76">
        <v>0.90910000000000002</v>
      </c>
      <c r="M45" s="76">
        <v>0.92659999999999998</v>
      </c>
      <c r="N45" s="76">
        <v>0.94189999999999996</v>
      </c>
      <c r="O45" s="76">
        <v>0.95499999999999996</v>
      </c>
      <c r="P45" s="76">
        <v>0.96699999999999997</v>
      </c>
      <c r="Q45" s="76">
        <v>0.97899999999999998</v>
      </c>
      <c r="R45" s="76">
        <v>0.98929999999999996</v>
      </c>
      <c r="S45" s="76">
        <v>0.99609999999999999</v>
      </c>
      <c r="T45" s="76">
        <v>0.99960000000000004</v>
      </c>
      <c r="U45" s="76">
        <v>1</v>
      </c>
      <c r="V45" s="76">
        <v>1</v>
      </c>
      <c r="W45" s="76">
        <v>1</v>
      </c>
      <c r="X45" s="76">
        <v>1</v>
      </c>
      <c r="Y45" s="76">
        <v>1</v>
      </c>
      <c r="Z45" s="76">
        <v>1</v>
      </c>
      <c r="AA45" s="76">
        <v>1</v>
      </c>
      <c r="AB45" s="76">
        <v>1</v>
      </c>
      <c r="AC45" s="76">
        <v>1</v>
      </c>
      <c r="AD45" s="76">
        <v>0.99939999999999996</v>
      </c>
      <c r="AE45" s="76">
        <v>0.99809999999999999</v>
      </c>
      <c r="AF45" s="76">
        <v>0.99619999999999997</v>
      </c>
      <c r="AG45" s="76">
        <v>0.99350000000000005</v>
      </c>
      <c r="AH45" s="76">
        <v>0.99019999999999997</v>
      </c>
      <c r="AI45" s="76">
        <v>0.98609999999999998</v>
      </c>
      <c r="AJ45" s="76">
        <v>0.98129999999999995</v>
      </c>
      <c r="AK45" s="76">
        <v>0.97589999999999999</v>
      </c>
      <c r="AL45" s="76">
        <v>0.96970000000000001</v>
      </c>
      <c r="AM45" s="76">
        <v>0.96279999999999999</v>
      </c>
      <c r="AN45" s="76">
        <v>0.95530000000000004</v>
      </c>
      <c r="AO45" s="76">
        <v>0.94699999999999995</v>
      </c>
      <c r="AP45" s="76">
        <v>0.93799999999999994</v>
      </c>
      <c r="AQ45" s="76">
        <v>0.92830000000000001</v>
      </c>
      <c r="AR45" s="76">
        <v>0.91800000000000004</v>
      </c>
      <c r="AS45" s="76">
        <v>0.90710000000000002</v>
      </c>
      <c r="AT45" s="76">
        <v>0.8962</v>
      </c>
      <c r="AU45" s="76">
        <v>0.88539999999999996</v>
      </c>
      <c r="AV45" s="76">
        <v>0.87450000000000006</v>
      </c>
      <c r="AW45" s="76">
        <v>0.86360000000000003</v>
      </c>
      <c r="AX45" s="76">
        <v>0.85270000000000001</v>
      </c>
      <c r="AY45" s="76">
        <v>0.84189999999999998</v>
      </c>
      <c r="AZ45" s="76">
        <v>0.83099999999999996</v>
      </c>
      <c r="BA45" s="76">
        <v>0.82010000000000005</v>
      </c>
      <c r="BB45" s="76">
        <v>0.80920000000000003</v>
      </c>
      <c r="BC45" s="76">
        <v>0.7984</v>
      </c>
      <c r="BD45" s="76">
        <v>0.78749999999999998</v>
      </c>
      <c r="BE45" s="76">
        <v>0.77659999999999996</v>
      </c>
      <c r="BF45" s="76">
        <v>0.76570000000000005</v>
      </c>
      <c r="BG45" s="76">
        <v>0.75490000000000002</v>
      </c>
      <c r="BH45" s="76">
        <v>0.74399999999999999</v>
      </c>
      <c r="BI45" s="76">
        <v>0.73309999999999997</v>
      </c>
      <c r="BJ45" s="76">
        <v>0.72219999999999995</v>
      </c>
      <c r="BK45" s="76">
        <v>0.71140000000000003</v>
      </c>
      <c r="BL45" s="76">
        <v>0.70050000000000001</v>
      </c>
      <c r="BM45" s="76">
        <v>0.68959999999999999</v>
      </c>
      <c r="BN45" s="76">
        <v>0.67869999999999997</v>
      </c>
      <c r="BO45" s="76">
        <v>0.66779999999999995</v>
      </c>
      <c r="BP45" s="76">
        <v>0.65700000000000003</v>
      </c>
      <c r="BQ45" s="76">
        <v>0.64610000000000001</v>
      </c>
      <c r="BR45" s="76">
        <v>0.63519999999999999</v>
      </c>
      <c r="BS45" s="76">
        <v>0.62429999999999997</v>
      </c>
      <c r="BT45" s="76">
        <v>0.61350000000000005</v>
      </c>
      <c r="BU45" s="76">
        <v>0.60260000000000002</v>
      </c>
      <c r="BV45" s="76">
        <v>0.5917</v>
      </c>
      <c r="BW45" s="76">
        <v>0.58079999999999998</v>
      </c>
      <c r="BX45" s="76">
        <v>0.56999999999999995</v>
      </c>
      <c r="BY45" s="76">
        <v>0.55910000000000004</v>
      </c>
      <c r="BZ45" s="76">
        <v>0.54820000000000002</v>
      </c>
      <c r="CA45" s="76">
        <v>0.5373</v>
      </c>
      <c r="CB45" s="76">
        <v>0.52569999999999995</v>
      </c>
      <c r="CC45" s="76">
        <v>0.5131</v>
      </c>
      <c r="CD45" s="76">
        <v>0.49930000000000002</v>
      </c>
      <c r="CE45" s="76">
        <v>0.48449999999999999</v>
      </c>
      <c r="CF45" s="76">
        <v>0.46860000000000002</v>
      </c>
      <c r="CG45" s="76">
        <v>0.45169999999999999</v>
      </c>
      <c r="CH45" s="76">
        <v>0.43359999999999999</v>
      </c>
      <c r="CI45" s="76">
        <v>0.41449999999999998</v>
      </c>
      <c r="CJ45" s="76">
        <v>0.39419999999999999</v>
      </c>
      <c r="CK45" s="76">
        <v>0.37290000000000001</v>
      </c>
      <c r="CL45" s="76">
        <v>0.35060000000000002</v>
      </c>
      <c r="CM45" s="76">
        <v>0.3271</v>
      </c>
      <c r="CN45" s="76">
        <v>0.30259999999999998</v>
      </c>
      <c r="CO45" s="76">
        <v>0.27700000000000002</v>
      </c>
      <c r="CP45" s="76">
        <v>0.25030000000000002</v>
      </c>
      <c r="CQ45" s="76">
        <v>0.2225</v>
      </c>
      <c r="CR45" s="76">
        <v>0.19359999999999999</v>
      </c>
      <c r="CS45" s="76">
        <v>0.16370000000000001</v>
      </c>
      <c r="CT45" s="76">
        <v>0.13270000000000001</v>
      </c>
      <c r="CU45" s="76">
        <v>0.10059999999999999</v>
      </c>
      <c r="CV45" s="76">
        <v>6.7400000000000002E-2</v>
      </c>
    </row>
    <row r="46" spans="1:100" x14ac:dyDescent="0.2">
      <c r="A46" s="76" t="s">
        <v>198</v>
      </c>
      <c r="B46" s="76" t="str">
        <f>MID(A46,2,100)</f>
        <v>2Mile</v>
      </c>
      <c r="C46" s="76">
        <f>2*mile</f>
        <v>3.218</v>
      </c>
      <c r="D46" s="76">
        <v>541.5</v>
      </c>
      <c r="E46" s="76">
        <v>0.72499999999999998</v>
      </c>
      <c r="F46" s="76">
        <v>0.75790000000000002</v>
      </c>
      <c r="G46" s="76">
        <v>0.78859999999999997</v>
      </c>
      <c r="H46" s="76">
        <v>0.81710000000000005</v>
      </c>
      <c r="I46" s="76">
        <v>0.84340000000000004</v>
      </c>
      <c r="J46" s="76">
        <v>0.86750000000000005</v>
      </c>
      <c r="K46" s="76">
        <v>0.88939999999999997</v>
      </c>
      <c r="L46" s="76">
        <v>0.90910000000000002</v>
      </c>
      <c r="M46" s="76">
        <v>0.92659999999999998</v>
      </c>
      <c r="N46" s="76">
        <v>0.94189999999999996</v>
      </c>
      <c r="O46" s="76">
        <v>0.95499999999999996</v>
      </c>
      <c r="P46" s="76">
        <v>0.96699999999999997</v>
      </c>
      <c r="Q46" s="76">
        <v>0.97899999999999998</v>
      </c>
      <c r="R46" s="76">
        <v>0.98929999999999996</v>
      </c>
      <c r="S46" s="76">
        <v>0.99609999999999999</v>
      </c>
      <c r="T46" s="76">
        <v>0.99960000000000004</v>
      </c>
      <c r="U46" s="76">
        <v>1</v>
      </c>
      <c r="V46" s="76">
        <v>1</v>
      </c>
      <c r="W46" s="76">
        <v>1</v>
      </c>
      <c r="X46" s="76">
        <v>1</v>
      </c>
      <c r="Y46" s="76">
        <v>1</v>
      </c>
      <c r="Z46" s="76">
        <v>1</v>
      </c>
      <c r="AA46" s="76">
        <v>1</v>
      </c>
      <c r="AB46" s="76">
        <v>1</v>
      </c>
      <c r="AC46" s="76">
        <v>1</v>
      </c>
      <c r="AD46" s="76">
        <v>0.99939999999999996</v>
      </c>
      <c r="AE46" s="76">
        <v>0.99819999999999998</v>
      </c>
      <c r="AF46" s="76">
        <v>0.99629999999999996</v>
      </c>
      <c r="AG46" s="76">
        <v>0.99370000000000003</v>
      </c>
      <c r="AH46" s="76">
        <v>0.99039999999999995</v>
      </c>
      <c r="AI46" s="76">
        <v>0.98640000000000005</v>
      </c>
      <c r="AJ46" s="76">
        <v>0.98170000000000002</v>
      </c>
      <c r="AK46" s="76">
        <v>0.97640000000000005</v>
      </c>
      <c r="AL46" s="76">
        <v>0.97030000000000005</v>
      </c>
      <c r="AM46" s="76">
        <v>0.96350000000000002</v>
      </c>
      <c r="AN46" s="76">
        <v>0.95609999999999995</v>
      </c>
      <c r="AO46" s="76">
        <v>0.94789999999999996</v>
      </c>
      <c r="AP46" s="76">
        <v>0.93910000000000005</v>
      </c>
      <c r="AQ46" s="76">
        <v>0.92949999999999999</v>
      </c>
      <c r="AR46" s="76">
        <v>0.91930000000000001</v>
      </c>
      <c r="AS46" s="76">
        <v>0.90849999999999997</v>
      </c>
      <c r="AT46" s="76">
        <v>0.89759999999999995</v>
      </c>
      <c r="AU46" s="76">
        <v>0.88670000000000004</v>
      </c>
      <c r="AV46" s="76">
        <v>0.87580000000000002</v>
      </c>
      <c r="AW46" s="76">
        <v>0.8649</v>
      </c>
      <c r="AX46" s="76">
        <v>0.85399999999999998</v>
      </c>
      <c r="AY46" s="76">
        <v>0.84309999999999996</v>
      </c>
      <c r="AZ46" s="76">
        <v>0.83220000000000005</v>
      </c>
      <c r="BA46" s="76">
        <v>0.82130000000000003</v>
      </c>
      <c r="BB46" s="76">
        <v>0.81040000000000001</v>
      </c>
      <c r="BC46" s="76">
        <v>0.79949999999999999</v>
      </c>
      <c r="BD46" s="76">
        <v>0.78859999999999997</v>
      </c>
      <c r="BE46" s="76">
        <v>0.77769999999999995</v>
      </c>
      <c r="BF46" s="76">
        <v>0.76680000000000004</v>
      </c>
      <c r="BG46" s="76">
        <v>0.75590000000000002</v>
      </c>
      <c r="BH46" s="76">
        <v>0.745</v>
      </c>
      <c r="BI46" s="76">
        <v>0.73409999999999997</v>
      </c>
      <c r="BJ46" s="76">
        <v>0.72319999999999995</v>
      </c>
      <c r="BK46" s="76">
        <v>0.71230000000000004</v>
      </c>
      <c r="BL46" s="76">
        <v>0.70140000000000002</v>
      </c>
      <c r="BM46" s="76">
        <v>0.69059999999999999</v>
      </c>
      <c r="BN46" s="76">
        <v>0.67969999999999997</v>
      </c>
      <c r="BO46" s="76">
        <v>0.66879999999999995</v>
      </c>
      <c r="BP46" s="76">
        <v>0.65790000000000004</v>
      </c>
      <c r="BQ46" s="76">
        <v>0.64700000000000002</v>
      </c>
      <c r="BR46" s="76">
        <v>0.6361</v>
      </c>
      <c r="BS46" s="76">
        <v>0.62519999999999998</v>
      </c>
      <c r="BT46" s="76">
        <v>0.61429999999999996</v>
      </c>
      <c r="BU46" s="76">
        <v>0.60340000000000005</v>
      </c>
      <c r="BV46" s="76">
        <v>0.59250000000000003</v>
      </c>
      <c r="BW46" s="76">
        <v>0.58160000000000001</v>
      </c>
      <c r="BX46" s="76">
        <v>0.57069999999999999</v>
      </c>
      <c r="BY46" s="76">
        <v>0.55979999999999996</v>
      </c>
      <c r="BZ46" s="76">
        <v>0.54890000000000005</v>
      </c>
      <c r="CA46" s="76">
        <v>0.53800000000000003</v>
      </c>
      <c r="CB46" s="76">
        <v>0.52629999999999999</v>
      </c>
      <c r="CC46" s="76">
        <v>0.51349999999999996</v>
      </c>
      <c r="CD46" s="76">
        <v>0.49969999999999998</v>
      </c>
      <c r="CE46" s="76">
        <v>0.48480000000000001</v>
      </c>
      <c r="CF46" s="76">
        <v>0.46879999999999999</v>
      </c>
      <c r="CG46" s="76">
        <v>0.45179999999999998</v>
      </c>
      <c r="CH46" s="76">
        <v>0.43369999999999997</v>
      </c>
      <c r="CI46" s="76">
        <v>0.41460000000000002</v>
      </c>
      <c r="CJ46" s="76">
        <v>0.39439999999999997</v>
      </c>
      <c r="CK46" s="76">
        <v>0.37309999999999999</v>
      </c>
      <c r="CL46" s="76">
        <v>0.3508</v>
      </c>
      <c r="CM46" s="76">
        <v>0.32750000000000001</v>
      </c>
      <c r="CN46" s="76">
        <v>0.30299999999999999</v>
      </c>
      <c r="CO46" s="76">
        <v>0.27750000000000002</v>
      </c>
      <c r="CP46" s="76">
        <v>0.251</v>
      </c>
      <c r="CQ46" s="76">
        <v>0.22339999999999999</v>
      </c>
      <c r="CR46" s="76">
        <v>0.19470000000000001</v>
      </c>
      <c r="CS46" s="76">
        <v>0.16500000000000001</v>
      </c>
      <c r="CT46" s="76">
        <v>0.13420000000000001</v>
      </c>
      <c r="CU46" s="76">
        <v>0.1023</v>
      </c>
      <c r="CV46" s="76">
        <v>6.9400000000000003E-2</v>
      </c>
    </row>
    <row r="47" spans="1:100" x14ac:dyDescent="0.2">
      <c r="A47" s="76" t="s">
        <v>199</v>
      </c>
      <c r="B47" s="76" t="str">
        <f>MID(A47,2,100)</f>
        <v>4km</v>
      </c>
      <c r="C47" s="76">
        <v>4</v>
      </c>
      <c r="D47" s="76">
        <v>683</v>
      </c>
      <c r="E47" s="76">
        <v>0.72499999999999998</v>
      </c>
      <c r="F47" s="76">
        <v>0.75790000000000002</v>
      </c>
      <c r="G47" s="76">
        <v>0.78859999999999997</v>
      </c>
      <c r="H47" s="76">
        <v>0.81710000000000005</v>
      </c>
      <c r="I47" s="76">
        <v>0.84340000000000004</v>
      </c>
      <c r="J47" s="76">
        <v>0.86750000000000005</v>
      </c>
      <c r="K47" s="76">
        <v>0.88939999999999997</v>
      </c>
      <c r="L47" s="76">
        <v>0.90910000000000002</v>
      </c>
      <c r="M47" s="76">
        <v>0.92659999999999998</v>
      </c>
      <c r="N47" s="76">
        <v>0.94189999999999996</v>
      </c>
      <c r="O47" s="76">
        <v>0.95499999999999996</v>
      </c>
      <c r="P47" s="76">
        <v>0.96699999999999997</v>
      </c>
      <c r="Q47" s="76">
        <v>0.97899999999999998</v>
      </c>
      <c r="R47" s="76">
        <v>0.98929999999999996</v>
      </c>
      <c r="S47" s="76">
        <v>0.99609999999999999</v>
      </c>
      <c r="T47" s="76">
        <v>0.99960000000000004</v>
      </c>
      <c r="U47" s="76">
        <v>1</v>
      </c>
      <c r="V47" s="76">
        <v>1</v>
      </c>
      <c r="W47" s="76">
        <v>1</v>
      </c>
      <c r="X47" s="76">
        <v>1</v>
      </c>
      <c r="Y47" s="76">
        <v>1</v>
      </c>
      <c r="Z47" s="76">
        <v>1</v>
      </c>
      <c r="AA47" s="76">
        <v>1</v>
      </c>
      <c r="AB47" s="76">
        <v>1</v>
      </c>
      <c r="AC47" s="76">
        <v>1</v>
      </c>
      <c r="AD47" s="76">
        <v>0.99960000000000004</v>
      </c>
      <c r="AE47" s="76">
        <v>0.99850000000000005</v>
      </c>
      <c r="AF47" s="76">
        <v>0.99670000000000003</v>
      </c>
      <c r="AG47" s="76">
        <v>0.99429999999999996</v>
      </c>
      <c r="AH47" s="76">
        <v>0.99119999999999997</v>
      </c>
      <c r="AI47" s="76">
        <v>0.98740000000000006</v>
      </c>
      <c r="AJ47" s="76">
        <v>0.98299999999999998</v>
      </c>
      <c r="AK47" s="76">
        <v>0.97789999999999999</v>
      </c>
      <c r="AL47" s="76">
        <v>0.97209999999999996</v>
      </c>
      <c r="AM47" s="76">
        <v>0.96560000000000001</v>
      </c>
      <c r="AN47" s="76">
        <v>0.95850000000000002</v>
      </c>
      <c r="AO47" s="76">
        <v>0.95069999999999999</v>
      </c>
      <c r="AP47" s="76">
        <v>0.94220000000000004</v>
      </c>
      <c r="AQ47" s="76">
        <v>0.93310000000000004</v>
      </c>
      <c r="AR47" s="76">
        <v>0.92330000000000001</v>
      </c>
      <c r="AS47" s="76">
        <v>0.91279999999999994</v>
      </c>
      <c r="AT47" s="76">
        <v>0.90190000000000003</v>
      </c>
      <c r="AU47" s="76">
        <v>0.89090000000000003</v>
      </c>
      <c r="AV47" s="76">
        <v>0.88</v>
      </c>
      <c r="AW47" s="76">
        <v>0.86899999999999999</v>
      </c>
      <c r="AX47" s="76">
        <v>0.85809999999999997</v>
      </c>
      <c r="AY47" s="76">
        <v>0.84709999999999996</v>
      </c>
      <c r="AZ47" s="76">
        <v>0.83609999999999995</v>
      </c>
      <c r="BA47" s="76">
        <v>0.82520000000000004</v>
      </c>
      <c r="BB47" s="76">
        <v>0.81420000000000003</v>
      </c>
      <c r="BC47" s="76">
        <v>0.80330000000000001</v>
      </c>
      <c r="BD47" s="76">
        <v>0.7923</v>
      </c>
      <c r="BE47" s="76">
        <v>0.78139999999999998</v>
      </c>
      <c r="BF47" s="76">
        <v>0.77039999999999997</v>
      </c>
      <c r="BG47" s="76">
        <v>0.75939999999999996</v>
      </c>
      <c r="BH47" s="76">
        <v>0.74850000000000005</v>
      </c>
      <c r="BI47" s="76">
        <v>0.73750000000000004</v>
      </c>
      <c r="BJ47" s="76">
        <v>0.72660000000000002</v>
      </c>
      <c r="BK47" s="76">
        <v>0.71560000000000001</v>
      </c>
      <c r="BL47" s="76">
        <v>0.70469999999999999</v>
      </c>
      <c r="BM47" s="76">
        <v>0.69369999999999998</v>
      </c>
      <c r="BN47" s="76">
        <v>0.68269999999999997</v>
      </c>
      <c r="BO47" s="76">
        <v>0.67179999999999995</v>
      </c>
      <c r="BP47" s="76">
        <v>0.66080000000000005</v>
      </c>
      <c r="BQ47" s="76">
        <v>0.64990000000000003</v>
      </c>
      <c r="BR47" s="76">
        <v>0.63890000000000002</v>
      </c>
      <c r="BS47" s="76">
        <v>0.628</v>
      </c>
      <c r="BT47" s="76">
        <v>0.61699999999999999</v>
      </c>
      <c r="BU47" s="76">
        <v>0.60599999999999998</v>
      </c>
      <c r="BV47" s="76">
        <v>0.59509999999999996</v>
      </c>
      <c r="BW47" s="76">
        <v>0.58409999999999995</v>
      </c>
      <c r="BX47" s="76">
        <v>0.57320000000000004</v>
      </c>
      <c r="BY47" s="76">
        <v>0.56220000000000003</v>
      </c>
      <c r="BZ47" s="76">
        <v>0.55130000000000001</v>
      </c>
      <c r="CA47" s="76">
        <v>0.54010000000000002</v>
      </c>
      <c r="CB47" s="76">
        <v>0.52800000000000002</v>
      </c>
      <c r="CC47" s="76">
        <v>0.51490000000000002</v>
      </c>
      <c r="CD47" s="76">
        <v>0.50070000000000003</v>
      </c>
      <c r="CE47" s="76">
        <v>0.48549999999999999</v>
      </c>
      <c r="CF47" s="76">
        <v>0.46929999999999999</v>
      </c>
      <c r="CG47" s="76">
        <v>0.4521</v>
      </c>
      <c r="CH47" s="76">
        <v>0.43390000000000001</v>
      </c>
      <c r="CI47" s="76">
        <v>0.41470000000000001</v>
      </c>
      <c r="CJ47" s="76">
        <v>0.39439999999999997</v>
      </c>
      <c r="CK47" s="76">
        <v>0.37309999999999999</v>
      </c>
      <c r="CL47" s="76">
        <v>0.3508</v>
      </c>
      <c r="CM47" s="76">
        <v>0.32750000000000001</v>
      </c>
      <c r="CN47" s="76">
        <v>0.30309999999999998</v>
      </c>
      <c r="CO47" s="76">
        <v>0.2777</v>
      </c>
      <c r="CP47" s="76">
        <v>0.25140000000000001</v>
      </c>
      <c r="CQ47" s="76">
        <v>0.22389999999999999</v>
      </c>
      <c r="CR47" s="76">
        <v>0.19550000000000001</v>
      </c>
      <c r="CS47" s="76">
        <v>0.1661</v>
      </c>
      <c r="CT47" s="76">
        <v>0.1356</v>
      </c>
      <c r="CU47" s="76">
        <v>0.1041</v>
      </c>
      <c r="CV47" s="76">
        <v>7.1599999999999997E-2</v>
      </c>
    </row>
    <row r="48" spans="1:100" x14ac:dyDescent="0.2">
      <c r="A48" s="76" t="s">
        <v>200</v>
      </c>
      <c r="B48" s="76" t="str">
        <f>MID(A48,2,100)</f>
        <v>3Mile</v>
      </c>
      <c r="C48" s="76">
        <f>3*mile</f>
        <v>4.827</v>
      </c>
      <c r="D48" s="76">
        <v>833</v>
      </c>
      <c r="E48" s="76">
        <v>0.72499999999999998</v>
      </c>
      <c r="F48" s="76">
        <v>0.75790000000000002</v>
      </c>
      <c r="G48" s="76">
        <v>0.78859999999999997</v>
      </c>
      <c r="H48" s="76">
        <v>0.81710000000000005</v>
      </c>
      <c r="I48" s="76">
        <v>0.84340000000000004</v>
      </c>
      <c r="J48" s="76">
        <v>0.86750000000000005</v>
      </c>
      <c r="K48" s="76">
        <v>0.88939999999999997</v>
      </c>
      <c r="L48" s="76">
        <v>0.90910000000000002</v>
      </c>
      <c r="M48" s="76">
        <v>0.92659999999999998</v>
      </c>
      <c r="N48" s="76">
        <v>0.94189999999999996</v>
      </c>
      <c r="O48" s="76">
        <v>0.95499999999999996</v>
      </c>
      <c r="P48" s="76">
        <v>0.96699999999999997</v>
      </c>
      <c r="Q48" s="76">
        <v>0.97899999999999998</v>
      </c>
      <c r="R48" s="76">
        <v>0.98929999999999996</v>
      </c>
      <c r="S48" s="76">
        <v>0.99609999999999999</v>
      </c>
      <c r="T48" s="76">
        <v>0.99960000000000004</v>
      </c>
      <c r="U48" s="76">
        <v>1</v>
      </c>
      <c r="V48" s="76">
        <v>1</v>
      </c>
      <c r="W48" s="76">
        <v>1</v>
      </c>
      <c r="X48" s="76">
        <v>1</v>
      </c>
      <c r="Y48" s="76">
        <v>1</v>
      </c>
      <c r="Z48" s="76">
        <v>1</v>
      </c>
      <c r="AA48" s="76">
        <v>1</v>
      </c>
      <c r="AB48" s="76">
        <v>1</v>
      </c>
      <c r="AC48" s="76">
        <v>1</v>
      </c>
      <c r="AD48" s="76">
        <v>0.99970000000000003</v>
      </c>
      <c r="AE48" s="76">
        <v>0.99870000000000003</v>
      </c>
      <c r="AF48" s="76">
        <v>0.997</v>
      </c>
      <c r="AG48" s="76">
        <v>0.99470000000000003</v>
      </c>
      <c r="AH48" s="76">
        <v>0.99180000000000001</v>
      </c>
      <c r="AI48" s="76">
        <v>0.98819999999999997</v>
      </c>
      <c r="AJ48" s="76">
        <v>0.9839</v>
      </c>
      <c r="AK48" s="76">
        <v>0.97899999999999998</v>
      </c>
      <c r="AL48" s="76">
        <v>0.97350000000000003</v>
      </c>
      <c r="AM48" s="76">
        <v>0.96730000000000005</v>
      </c>
      <c r="AN48" s="76">
        <v>0.96040000000000003</v>
      </c>
      <c r="AO48" s="76">
        <v>0.95289999999999997</v>
      </c>
      <c r="AP48" s="76">
        <v>0.94479999999999997</v>
      </c>
      <c r="AQ48" s="76">
        <v>0.93600000000000005</v>
      </c>
      <c r="AR48" s="76">
        <v>0.92649999999999999</v>
      </c>
      <c r="AS48" s="76">
        <v>0.91639999999999999</v>
      </c>
      <c r="AT48" s="76">
        <v>0.90559999999999996</v>
      </c>
      <c r="AU48" s="76">
        <v>0.89459999999999995</v>
      </c>
      <c r="AV48" s="76">
        <v>0.88360000000000005</v>
      </c>
      <c r="AW48" s="76">
        <v>0.87260000000000004</v>
      </c>
      <c r="AX48" s="76">
        <v>0.86160000000000003</v>
      </c>
      <c r="AY48" s="76">
        <v>0.85060000000000002</v>
      </c>
      <c r="AZ48" s="76">
        <v>0.83960000000000001</v>
      </c>
      <c r="BA48" s="76">
        <v>0.8286</v>
      </c>
      <c r="BB48" s="76">
        <v>0.81759999999999999</v>
      </c>
      <c r="BC48" s="76">
        <v>0.80659999999999998</v>
      </c>
      <c r="BD48" s="76">
        <v>0.79549999999999998</v>
      </c>
      <c r="BE48" s="76">
        <v>0.78449999999999998</v>
      </c>
      <c r="BF48" s="76">
        <v>0.77349999999999997</v>
      </c>
      <c r="BG48" s="76">
        <v>0.76249999999999996</v>
      </c>
      <c r="BH48" s="76">
        <v>0.75149999999999995</v>
      </c>
      <c r="BI48" s="76">
        <v>0.74050000000000005</v>
      </c>
      <c r="BJ48" s="76">
        <v>0.72950000000000004</v>
      </c>
      <c r="BK48" s="76">
        <v>0.71850000000000003</v>
      </c>
      <c r="BL48" s="76">
        <v>0.70750000000000002</v>
      </c>
      <c r="BM48" s="76">
        <v>0.69650000000000001</v>
      </c>
      <c r="BN48" s="76">
        <v>0.68540000000000001</v>
      </c>
      <c r="BO48" s="76">
        <v>0.6744</v>
      </c>
      <c r="BP48" s="76">
        <v>0.66339999999999999</v>
      </c>
      <c r="BQ48" s="76">
        <v>0.65239999999999998</v>
      </c>
      <c r="BR48" s="76">
        <v>0.64139999999999997</v>
      </c>
      <c r="BS48" s="76">
        <v>0.63039999999999996</v>
      </c>
      <c r="BT48" s="76">
        <v>0.61939999999999995</v>
      </c>
      <c r="BU48" s="76">
        <v>0.60840000000000005</v>
      </c>
      <c r="BV48" s="76">
        <v>0.59740000000000004</v>
      </c>
      <c r="BW48" s="76">
        <v>0.58640000000000003</v>
      </c>
      <c r="BX48" s="76">
        <v>0.57530000000000003</v>
      </c>
      <c r="BY48" s="76">
        <v>0.56430000000000002</v>
      </c>
      <c r="BZ48" s="76">
        <v>0.55330000000000001</v>
      </c>
      <c r="CA48" s="76">
        <v>0.54190000000000005</v>
      </c>
      <c r="CB48" s="76">
        <v>0.52939999999999998</v>
      </c>
      <c r="CC48" s="76">
        <v>0.51600000000000001</v>
      </c>
      <c r="CD48" s="76">
        <v>0.50149999999999995</v>
      </c>
      <c r="CE48" s="76">
        <v>0.48609999999999998</v>
      </c>
      <c r="CF48" s="76">
        <v>0.46960000000000002</v>
      </c>
      <c r="CG48" s="76">
        <v>0.45219999999999999</v>
      </c>
      <c r="CH48" s="76">
        <v>0.43369999999999997</v>
      </c>
      <c r="CI48" s="76">
        <v>0.4143</v>
      </c>
      <c r="CJ48" s="76">
        <v>0.39379999999999998</v>
      </c>
      <c r="CK48" s="76">
        <v>0.37240000000000001</v>
      </c>
      <c r="CL48" s="76">
        <v>0.34989999999999999</v>
      </c>
      <c r="CM48" s="76">
        <v>0.32650000000000001</v>
      </c>
      <c r="CN48" s="76">
        <v>0.30199999999999999</v>
      </c>
      <c r="CO48" s="76">
        <v>0.27660000000000001</v>
      </c>
      <c r="CP48" s="76">
        <v>0.25009999999999999</v>
      </c>
      <c r="CQ48" s="76">
        <v>0.22270000000000001</v>
      </c>
      <c r="CR48" s="76">
        <v>0.19420000000000001</v>
      </c>
      <c r="CS48" s="76">
        <v>0.1648</v>
      </c>
      <c r="CT48" s="76">
        <v>0.1343</v>
      </c>
      <c r="CU48" s="76">
        <v>0.10290000000000001</v>
      </c>
      <c r="CV48" s="76">
        <v>7.0400000000000004E-2</v>
      </c>
    </row>
    <row r="49" spans="1:100" x14ac:dyDescent="0.2">
      <c r="A49" s="76" t="str">
        <f>"F"&amp;B49</f>
        <v>F5kmRoad</v>
      </c>
      <c r="B49" s="77" t="s">
        <v>201</v>
      </c>
      <c r="C49" s="76">
        <v>5</v>
      </c>
      <c r="D49" s="76">
        <v>888</v>
      </c>
      <c r="E49" s="76">
        <v>0.72499999999999998</v>
      </c>
      <c r="F49" s="76">
        <v>0.75790000000000002</v>
      </c>
      <c r="G49" s="76">
        <v>0.78859999999999997</v>
      </c>
      <c r="H49" s="76">
        <v>0.81710000000000005</v>
      </c>
      <c r="I49" s="76">
        <v>0.84340000000000004</v>
      </c>
      <c r="J49" s="76">
        <v>0.86750000000000005</v>
      </c>
      <c r="K49" s="76">
        <v>0.88939999999999997</v>
      </c>
      <c r="L49" s="76">
        <v>0.90910000000000002</v>
      </c>
      <c r="M49" s="76">
        <v>0.92659999999999998</v>
      </c>
      <c r="N49" s="76">
        <v>0.94189999999999996</v>
      </c>
      <c r="O49" s="76">
        <v>0.95499999999999996</v>
      </c>
      <c r="P49" s="76">
        <v>0.96699999999999997</v>
      </c>
      <c r="Q49" s="76">
        <v>0.97899999999999998</v>
      </c>
      <c r="R49" s="76">
        <v>0.98929999999999996</v>
      </c>
      <c r="S49" s="76">
        <v>0.99609999999999999</v>
      </c>
      <c r="T49" s="76">
        <v>0.99960000000000004</v>
      </c>
      <c r="U49" s="76">
        <v>1</v>
      </c>
      <c r="V49" s="76">
        <v>1</v>
      </c>
      <c r="W49" s="76">
        <v>1</v>
      </c>
      <c r="X49" s="76">
        <v>1</v>
      </c>
      <c r="Y49" s="76">
        <v>1</v>
      </c>
      <c r="Z49" s="76">
        <v>1</v>
      </c>
      <c r="AA49" s="76">
        <v>1</v>
      </c>
      <c r="AB49" s="76">
        <v>1</v>
      </c>
      <c r="AC49" s="76">
        <v>1</v>
      </c>
      <c r="AD49" s="76">
        <v>0.99970000000000003</v>
      </c>
      <c r="AE49" s="76">
        <v>0.99890000000000001</v>
      </c>
      <c r="AF49" s="76">
        <v>0.99760000000000004</v>
      </c>
      <c r="AG49" s="76">
        <v>0.99570000000000003</v>
      </c>
      <c r="AH49" s="76">
        <v>0.99339999999999995</v>
      </c>
      <c r="AI49" s="76">
        <v>0.99039999999999995</v>
      </c>
      <c r="AJ49" s="76">
        <v>0.98699999999999999</v>
      </c>
      <c r="AK49" s="76">
        <v>0.98299999999999998</v>
      </c>
      <c r="AL49" s="76">
        <v>0.97850000000000004</v>
      </c>
      <c r="AM49" s="76">
        <v>0.97340000000000004</v>
      </c>
      <c r="AN49" s="76">
        <v>0.96779999999999999</v>
      </c>
      <c r="AO49" s="76">
        <v>0.9617</v>
      </c>
      <c r="AP49" s="76">
        <v>0.95509999999999995</v>
      </c>
      <c r="AQ49" s="76">
        <v>0.94789999999999996</v>
      </c>
      <c r="AR49" s="76">
        <v>0.94020000000000004</v>
      </c>
      <c r="AS49" s="76">
        <v>0.93189999999999995</v>
      </c>
      <c r="AT49" s="76">
        <v>0.92320000000000002</v>
      </c>
      <c r="AU49" s="76">
        <v>0.91390000000000005</v>
      </c>
      <c r="AV49" s="76">
        <v>0.90400000000000003</v>
      </c>
      <c r="AW49" s="76">
        <v>0.89370000000000005</v>
      </c>
      <c r="AX49" s="76">
        <v>0.88280000000000003</v>
      </c>
      <c r="AY49" s="76">
        <v>0.87190000000000001</v>
      </c>
      <c r="AZ49" s="76">
        <v>0.86099999999999999</v>
      </c>
      <c r="BA49" s="76">
        <v>0.85009999999999997</v>
      </c>
      <c r="BB49" s="76">
        <v>0.83919999999999995</v>
      </c>
      <c r="BC49" s="76">
        <v>0.82830000000000004</v>
      </c>
      <c r="BD49" s="76">
        <v>0.81740000000000002</v>
      </c>
      <c r="BE49" s="76">
        <v>0.80649999999999999</v>
      </c>
      <c r="BF49" s="76">
        <v>0.79559999999999997</v>
      </c>
      <c r="BG49" s="76">
        <v>0.78469999999999995</v>
      </c>
      <c r="BH49" s="76">
        <v>0.77380000000000004</v>
      </c>
      <c r="BI49" s="76">
        <v>0.76290000000000002</v>
      </c>
      <c r="BJ49" s="76">
        <v>0.752</v>
      </c>
      <c r="BK49" s="76">
        <v>0.74109999999999998</v>
      </c>
      <c r="BL49" s="76">
        <v>0.73019999999999996</v>
      </c>
      <c r="BM49" s="76">
        <v>0.71930000000000005</v>
      </c>
      <c r="BN49" s="76">
        <v>0.70840000000000003</v>
      </c>
      <c r="BO49" s="76">
        <v>0.69750000000000001</v>
      </c>
      <c r="BP49" s="76">
        <v>0.68659999999999999</v>
      </c>
      <c r="BQ49" s="76">
        <v>0.67569999999999997</v>
      </c>
      <c r="BR49" s="76">
        <v>0.66479999999999995</v>
      </c>
      <c r="BS49" s="76">
        <v>0.65390000000000004</v>
      </c>
      <c r="BT49" s="76">
        <v>0.64300000000000002</v>
      </c>
      <c r="BU49" s="76">
        <v>0.6321</v>
      </c>
      <c r="BV49" s="76">
        <v>0.62119999999999997</v>
      </c>
      <c r="BW49" s="76">
        <v>0.61029999999999995</v>
      </c>
      <c r="BX49" s="76">
        <v>0.59940000000000004</v>
      </c>
      <c r="BY49" s="76">
        <v>0.58850000000000002</v>
      </c>
      <c r="BZ49" s="76">
        <v>0.5776</v>
      </c>
      <c r="CA49" s="76">
        <v>0.56669999999999998</v>
      </c>
      <c r="CB49" s="76">
        <v>0.55520000000000003</v>
      </c>
      <c r="CC49" s="76">
        <v>0.54249999999999998</v>
      </c>
      <c r="CD49" s="76">
        <v>0.52859999999999996</v>
      </c>
      <c r="CE49" s="76">
        <v>0.51349999999999996</v>
      </c>
      <c r="CF49" s="76">
        <v>0.49719999999999998</v>
      </c>
      <c r="CG49" s="76">
        <v>0.47970000000000002</v>
      </c>
      <c r="CH49" s="76">
        <v>0.46100000000000002</v>
      </c>
      <c r="CI49" s="76">
        <v>0.44109999999999999</v>
      </c>
      <c r="CJ49" s="76">
        <v>0.42</v>
      </c>
      <c r="CK49" s="76">
        <v>0.3977</v>
      </c>
      <c r="CL49" s="76">
        <v>0.37419999999999998</v>
      </c>
      <c r="CM49" s="76">
        <v>0.34949999999999998</v>
      </c>
      <c r="CN49" s="76">
        <v>0.3236</v>
      </c>
      <c r="CO49" s="76">
        <v>0.29649999999999999</v>
      </c>
      <c r="CP49" s="76">
        <v>0.26819999999999999</v>
      </c>
      <c r="CQ49" s="76">
        <v>0.2387</v>
      </c>
      <c r="CR49" s="76">
        <v>0.20799999999999999</v>
      </c>
      <c r="CS49" s="76">
        <v>0.17610000000000001</v>
      </c>
      <c r="CT49" s="76">
        <v>0.14299999999999999</v>
      </c>
      <c r="CU49" s="76">
        <v>0.1087</v>
      </c>
      <c r="CV49" s="76">
        <v>7.3200000000000001E-2</v>
      </c>
    </row>
    <row r="50" spans="1:100" x14ac:dyDescent="0.2">
      <c r="A50" s="76" t="s">
        <v>202</v>
      </c>
      <c r="B50" s="76" t="str">
        <f>MID(A50,2,100)</f>
        <v>5km</v>
      </c>
      <c r="C50" s="76">
        <v>5</v>
      </c>
      <c r="D50" s="76">
        <v>864.68</v>
      </c>
      <c r="E50" s="76">
        <v>0.72499999999999998</v>
      </c>
      <c r="F50" s="76">
        <v>0.75790000000000002</v>
      </c>
      <c r="G50" s="76">
        <v>0.78859999999999997</v>
      </c>
      <c r="H50" s="76">
        <v>0.81710000000000005</v>
      </c>
      <c r="I50" s="76">
        <v>0.84340000000000004</v>
      </c>
      <c r="J50" s="76">
        <v>0.86750000000000005</v>
      </c>
      <c r="K50" s="76">
        <v>0.88939999999999997</v>
      </c>
      <c r="L50" s="76">
        <v>0.90910000000000002</v>
      </c>
      <c r="M50" s="76">
        <v>0.92659999999999998</v>
      </c>
      <c r="N50" s="76">
        <v>0.94189999999999996</v>
      </c>
      <c r="O50" s="76">
        <v>0.95499999999999996</v>
      </c>
      <c r="P50" s="76">
        <v>0.96699999999999997</v>
      </c>
      <c r="Q50" s="76">
        <v>0.97899999999999998</v>
      </c>
      <c r="R50" s="76">
        <v>0.98929999999999996</v>
      </c>
      <c r="S50" s="76">
        <v>0.99609999999999999</v>
      </c>
      <c r="T50" s="76">
        <v>0.99960000000000004</v>
      </c>
      <c r="U50" s="76">
        <v>1</v>
      </c>
      <c r="V50" s="76">
        <v>1</v>
      </c>
      <c r="W50" s="76">
        <v>1</v>
      </c>
      <c r="X50" s="76">
        <v>1</v>
      </c>
      <c r="Y50" s="76">
        <v>1</v>
      </c>
      <c r="Z50" s="76">
        <v>1</v>
      </c>
      <c r="AA50" s="76">
        <v>1</v>
      </c>
      <c r="AB50" s="76">
        <v>1</v>
      </c>
      <c r="AC50" s="76">
        <v>1</v>
      </c>
      <c r="AD50" s="76">
        <v>0.99970000000000003</v>
      </c>
      <c r="AE50" s="76">
        <v>0.99870000000000003</v>
      </c>
      <c r="AF50" s="76">
        <v>0.99709999999999999</v>
      </c>
      <c r="AG50" s="76">
        <v>0.99480000000000002</v>
      </c>
      <c r="AH50" s="76">
        <v>0.9919</v>
      </c>
      <c r="AI50" s="76">
        <v>0.98829999999999996</v>
      </c>
      <c r="AJ50" s="76">
        <v>0.98409999999999997</v>
      </c>
      <c r="AK50" s="76">
        <v>0.97929999999999995</v>
      </c>
      <c r="AL50" s="76">
        <v>0.97370000000000001</v>
      </c>
      <c r="AM50" s="76">
        <v>0.96760000000000002</v>
      </c>
      <c r="AN50" s="76">
        <v>0.96079999999999999</v>
      </c>
      <c r="AO50" s="76">
        <v>0.95330000000000004</v>
      </c>
      <c r="AP50" s="76">
        <v>0.94520000000000004</v>
      </c>
      <c r="AQ50" s="76">
        <v>0.9365</v>
      </c>
      <c r="AR50" s="76">
        <v>0.92710000000000004</v>
      </c>
      <c r="AS50" s="76">
        <v>0.91700000000000004</v>
      </c>
      <c r="AT50" s="76">
        <v>0.90629999999999999</v>
      </c>
      <c r="AU50" s="76">
        <v>0.89529999999999998</v>
      </c>
      <c r="AV50" s="76">
        <v>0.88429999999999997</v>
      </c>
      <c r="AW50" s="76">
        <v>0.87329999999999997</v>
      </c>
      <c r="AX50" s="76">
        <v>0.86229999999999996</v>
      </c>
      <c r="AY50" s="76">
        <v>0.85119999999999996</v>
      </c>
      <c r="AZ50" s="76">
        <v>0.84019999999999995</v>
      </c>
      <c r="BA50" s="76">
        <v>0.82920000000000005</v>
      </c>
      <c r="BB50" s="76">
        <v>0.81820000000000004</v>
      </c>
      <c r="BC50" s="76">
        <v>0.80720000000000003</v>
      </c>
      <c r="BD50" s="76">
        <v>0.79610000000000003</v>
      </c>
      <c r="BE50" s="76">
        <v>0.78510000000000002</v>
      </c>
      <c r="BF50" s="76">
        <v>0.77410000000000001</v>
      </c>
      <c r="BG50" s="76">
        <v>0.7631</v>
      </c>
      <c r="BH50" s="76">
        <v>0.75209999999999999</v>
      </c>
      <c r="BI50" s="76">
        <v>0.74099999999999999</v>
      </c>
      <c r="BJ50" s="76">
        <v>0.73</v>
      </c>
      <c r="BK50" s="76">
        <v>0.71899999999999997</v>
      </c>
      <c r="BL50" s="76">
        <v>0.70799999999999996</v>
      </c>
      <c r="BM50" s="76">
        <v>0.69699999999999995</v>
      </c>
      <c r="BN50" s="76">
        <v>0.68589999999999995</v>
      </c>
      <c r="BO50" s="76">
        <v>0.67490000000000006</v>
      </c>
      <c r="BP50" s="76">
        <v>0.66390000000000005</v>
      </c>
      <c r="BQ50" s="76">
        <v>0.65290000000000004</v>
      </c>
      <c r="BR50" s="76">
        <v>0.64190000000000003</v>
      </c>
      <c r="BS50" s="76">
        <v>0.63080000000000003</v>
      </c>
      <c r="BT50" s="76">
        <v>0.61980000000000002</v>
      </c>
      <c r="BU50" s="76">
        <v>0.60880000000000001</v>
      </c>
      <c r="BV50" s="76">
        <v>0.5978</v>
      </c>
      <c r="BW50" s="76">
        <v>0.58679999999999999</v>
      </c>
      <c r="BX50" s="76">
        <v>0.57569999999999999</v>
      </c>
      <c r="BY50" s="76">
        <v>0.56469999999999998</v>
      </c>
      <c r="BZ50" s="76">
        <v>0.55369999999999997</v>
      </c>
      <c r="CA50" s="76">
        <v>0.54220000000000002</v>
      </c>
      <c r="CB50" s="76">
        <v>0.52969999999999995</v>
      </c>
      <c r="CC50" s="76">
        <v>0.5161</v>
      </c>
      <c r="CD50" s="76">
        <v>0.50160000000000005</v>
      </c>
      <c r="CE50" s="76">
        <v>0.48609999999999998</v>
      </c>
      <c r="CF50" s="76">
        <v>0.46960000000000002</v>
      </c>
      <c r="CG50" s="76">
        <v>0.4521</v>
      </c>
      <c r="CH50" s="76">
        <v>0.4335</v>
      </c>
      <c r="CI50" s="76">
        <v>0.41399999999999998</v>
      </c>
      <c r="CJ50" s="76">
        <v>0.39350000000000002</v>
      </c>
      <c r="CK50" s="76">
        <v>0.372</v>
      </c>
      <c r="CL50" s="76">
        <v>0.34949999999999998</v>
      </c>
      <c r="CM50" s="76">
        <v>0.32590000000000002</v>
      </c>
      <c r="CN50" s="76">
        <v>0.3014</v>
      </c>
      <c r="CO50" s="76">
        <v>0.27589999999999998</v>
      </c>
      <c r="CP50" s="76">
        <v>0.24940000000000001</v>
      </c>
      <c r="CQ50" s="76">
        <v>0.22189999999999999</v>
      </c>
      <c r="CR50" s="76">
        <v>0.1933</v>
      </c>
      <c r="CS50" s="76">
        <v>0.1638</v>
      </c>
      <c r="CT50" s="76">
        <v>0.1333</v>
      </c>
      <c r="CU50" s="76">
        <v>0.1018</v>
      </c>
      <c r="CV50" s="76">
        <v>6.9199999999999998E-2</v>
      </c>
    </row>
    <row r="51" spans="1:100" x14ac:dyDescent="0.2">
      <c r="A51" s="76" t="str">
        <f>"F"&amp;B51</f>
        <v>F6kmRoad</v>
      </c>
      <c r="B51" s="77" t="s">
        <v>203</v>
      </c>
      <c r="C51" s="76">
        <v>6</v>
      </c>
      <c r="D51" s="76">
        <v>1073</v>
      </c>
      <c r="E51" s="76">
        <v>0.72499999999999998</v>
      </c>
      <c r="F51" s="76">
        <v>0.75790000000000002</v>
      </c>
      <c r="G51" s="76">
        <v>0.78859999999999997</v>
      </c>
      <c r="H51" s="76">
        <v>0.81710000000000005</v>
      </c>
      <c r="I51" s="76">
        <v>0.84340000000000004</v>
      </c>
      <c r="J51" s="76">
        <v>0.86750000000000005</v>
      </c>
      <c r="K51" s="76">
        <v>0.88939999999999997</v>
      </c>
      <c r="L51" s="76">
        <v>0.90910000000000002</v>
      </c>
      <c r="M51" s="76">
        <v>0.92659999999999998</v>
      </c>
      <c r="N51" s="76">
        <v>0.94189999999999996</v>
      </c>
      <c r="O51" s="76">
        <v>0.95499999999999996</v>
      </c>
      <c r="P51" s="76">
        <v>0.96699999999999997</v>
      </c>
      <c r="Q51" s="76">
        <v>0.97899999999999998</v>
      </c>
      <c r="R51" s="76">
        <v>0.98929999999999996</v>
      </c>
      <c r="S51" s="76">
        <v>0.99609999999999999</v>
      </c>
      <c r="T51" s="76">
        <v>0.99960000000000004</v>
      </c>
      <c r="U51" s="76">
        <v>1</v>
      </c>
      <c r="V51" s="76">
        <v>1</v>
      </c>
      <c r="W51" s="76">
        <v>1</v>
      </c>
      <c r="X51" s="76">
        <v>1</v>
      </c>
      <c r="Y51" s="76">
        <v>1</v>
      </c>
      <c r="Z51" s="76">
        <v>1</v>
      </c>
      <c r="AA51" s="76">
        <v>1</v>
      </c>
      <c r="AB51" s="76">
        <v>1</v>
      </c>
      <c r="AC51" s="76">
        <v>1</v>
      </c>
      <c r="AD51" s="76">
        <v>0.99970000000000003</v>
      </c>
      <c r="AE51" s="76">
        <v>0.99890000000000001</v>
      </c>
      <c r="AF51" s="76">
        <v>0.99760000000000004</v>
      </c>
      <c r="AG51" s="76">
        <v>0.99570000000000003</v>
      </c>
      <c r="AH51" s="76">
        <v>0.99339999999999995</v>
      </c>
      <c r="AI51" s="76">
        <v>0.99039999999999995</v>
      </c>
      <c r="AJ51" s="76">
        <v>0.98699999999999999</v>
      </c>
      <c r="AK51" s="76">
        <v>0.98299999999999998</v>
      </c>
      <c r="AL51" s="76">
        <v>0.97850000000000004</v>
      </c>
      <c r="AM51" s="76">
        <v>0.97340000000000004</v>
      </c>
      <c r="AN51" s="76">
        <v>0.96779999999999999</v>
      </c>
      <c r="AO51" s="76">
        <v>0.9617</v>
      </c>
      <c r="AP51" s="76">
        <v>0.95509999999999995</v>
      </c>
      <c r="AQ51" s="76">
        <v>0.94789999999999996</v>
      </c>
      <c r="AR51" s="76">
        <v>0.94020000000000004</v>
      </c>
      <c r="AS51" s="76">
        <v>0.93189999999999995</v>
      </c>
      <c r="AT51" s="76">
        <v>0.92320000000000002</v>
      </c>
      <c r="AU51" s="76">
        <v>0.91390000000000005</v>
      </c>
      <c r="AV51" s="76">
        <v>0.90400000000000003</v>
      </c>
      <c r="AW51" s="76">
        <v>0.89370000000000005</v>
      </c>
      <c r="AX51" s="76">
        <v>0.88280000000000003</v>
      </c>
      <c r="AY51" s="76">
        <v>0.87190000000000001</v>
      </c>
      <c r="AZ51" s="76">
        <v>0.86099999999999999</v>
      </c>
      <c r="BA51" s="76">
        <v>0.85009999999999997</v>
      </c>
      <c r="BB51" s="76">
        <v>0.83919999999999995</v>
      </c>
      <c r="BC51" s="76">
        <v>0.82830000000000004</v>
      </c>
      <c r="BD51" s="76">
        <v>0.81740000000000002</v>
      </c>
      <c r="BE51" s="76">
        <v>0.80649999999999999</v>
      </c>
      <c r="BF51" s="76">
        <v>0.79559999999999997</v>
      </c>
      <c r="BG51" s="76">
        <v>0.78469999999999995</v>
      </c>
      <c r="BH51" s="76">
        <v>0.77380000000000004</v>
      </c>
      <c r="BI51" s="76">
        <v>0.76290000000000002</v>
      </c>
      <c r="BJ51" s="76">
        <v>0.752</v>
      </c>
      <c r="BK51" s="76">
        <v>0.74109999999999998</v>
      </c>
      <c r="BL51" s="76">
        <v>0.73019999999999996</v>
      </c>
      <c r="BM51" s="76">
        <v>0.71930000000000005</v>
      </c>
      <c r="BN51" s="76">
        <v>0.70840000000000003</v>
      </c>
      <c r="BO51" s="76">
        <v>0.69750000000000001</v>
      </c>
      <c r="BP51" s="76">
        <v>0.68659999999999999</v>
      </c>
      <c r="BQ51" s="76">
        <v>0.67569999999999997</v>
      </c>
      <c r="BR51" s="76">
        <v>0.66479999999999995</v>
      </c>
      <c r="BS51" s="76">
        <v>0.65390000000000004</v>
      </c>
      <c r="BT51" s="76">
        <v>0.64300000000000002</v>
      </c>
      <c r="BU51" s="76">
        <v>0.6321</v>
      </c>
      <c r="BV51" s="76">
        <v>0.62119999999999997</v>
      </c>
      <c r="BW51" s="76">
        <v>0.61029999999999995</v>
      </c>
      <c r="BX51" s="76">
        <v>0.59940000000000004</v>
      </c>
      <c r="BY51" s="76">
        <v>0.58850000000000002</v>
      </c>
      <c r="BZ51" s="76">
        <v>0.5776</v>
      </c>
      <c r="CA51" s="76">
        <v>0.56669999999999998</v>
      </c>
      <c r="CB51" s="76">
        <v>0.55520000000000003</v>
      </c>
      <c r="CC51" s="76">
        <v>0.54249999999999998</v>
      </c>
      <c r="CD51" s="76">
        <v>0.52859999999999996</v>
      </c>
      <c r="CE51" s="76">
        <v>0.51349999999999996</v>
      </c>
      <c r="CF51" s="76">
        <v>0.49719999999999998</v>
      </c>
      <c r="CG51" s="76">
        <v>0.47970000000000002</v>
      </c>
      <c r="CH51" s="76">
        <v>0.46100000000000002</v>
      </c>
      <c r="CI51" s="76">
        <v>0.44109999999999999</v>
      </c>
      <c r="CJ51" s="76">
        <v>0.42</v>
      </c>
      <c r="CK51" s="76">
        <v>0.3977</v>
      </c>
      <c r="CL51" s="76">
        <v>0.37419999999999998</v>
      </c>
      <c r="CM51" s="76">
        <v>0.34949999999999998</v>
      </c>
      <c r="CN51" s="76">
        <v>0.3236</v>
      </c>
      <c r="CO51" s="76">
        <v>0.29649999999999999</v>
      </c>
      <c r="CP51" s="76">
        <v>0.26819999999999999</v>
      </c>
      <c r="CQ51" s="76">
        <v>0.2387</v>
      </c>
      <c r="CR51" s="76">
        <v>0.20799999999999999</v>
      </c>
      <c r="CS51" s="76">
        <v>0.17610000000000001</v>
      </c>
      <c r="CT51" s="76">
        <v>0.14299999999999999</v>
      </c>
      <c r="CU51" s="76">
        <v>0.1087</v>
      </c>
      <c r="CV51" s="76">
        <v>7.3200000000000001E-2</v>
      </c>
    </row>
    <row r="52" spans="1:100" x14ac:dyDescent="0.2">
      <c r="A52" s="76" t="s">
        <v>204</v>
      </c>
      <c r="B52" s="76" t="str">
        <f>MID(A52,2,100)</f>
        <v>6km</v>
      </c>
      <c r="C52" s="76">
        <v>6</v>
      </c>
      <c r="D52" s="76">
        <v>1051</v>
      </c>
      <c r="E52" s="76">
        <v>0.72499999999999998</v>
      </c>
      <c r="F52" s="76">
        <v>0.75790000000000002</v>
      </c>
      <c r="G52" s="76">
        <v>0.78859999999999997</v>
      </c>
      <c r="H52" s="76">
        <v>0.81710000000000005</v>
      </c>
      <c r="I52" s="76">
        <v>0.84340000000000004</v>
      </c>
      <c r="J52" s="76">
        <v>0.86750000000000005</v>
      </c>
      <c r="K52" s="76">
        <v>0.88939999999999997</v>
      </c>
      <c r="L52" s="76">
        <v>0.90910000000000002</v>
      </c>
      <c r="M52" s="76">
        <v>0.92659999999999998</v>
      </c>
      <c r="N52" s="76">
        <v>0.94189999999999996</v>
      </c>
      <c r="O52" s="76">
        <v>0.95499999999999996</v>
      </c>
      <c r="P52" s="76">
        <v>0.96699999999999997</v>
      </c>
      <c r="Q52" s="76">
        <v>0.97899999999999998</v>
      </c>
      <c r="R52" s="76">
        <v>0.98929999999999996</v>
      </c>
      <c r="S52" s="76">
        <v>0.99609999999999999</v>
      </c>
      <c r="T52" s="76">
        <v>0.99960000000000004</v>
      </c>
      <c r="U52" s="76">
        <v>1</v>
      </c>
      <c r="V52" s="76">
        <v>1</v>
      </c>
      <c r="W52" s="76">
        <v>1</v>
      </c>
      <c r="X52" s="76">
        <v>1</v>
      </c>
      <c r="Y52" s="76">
        <v>1</v>
      </c>
      <c r="Z52" s="76">
        <v>1</v>
      </c>
      <c r="AA52" s="76">
        <v>1</v>
      </c>
      <c r="AB52" s="76">
        <v>1</v>
      </c>
      <c r="AC52" s="76">
        <v>1</v>
      </c>
      <c r="AD52" s="76">
        <v>0.99970000000000003</v>
      </c>
      <c r="AE52" s="76">
        <v>0.99880000000000002</v>
      </c>
      <c r="AF52" s="76">
        <v>0.99719999999999998</v>
      </c>
      <c r="AG52" s="76">
        <v>0.995</v>
      </c>
      <c r="AH52" s="76">
        <v>0.99219999999999997</v>
      </c>
      <c r="AI52" s="76">
        <v>0.98880000000000001</v>
      </c>
      <c r="AJ52" s="76">
        <v>0.98480000000000001</v>
      </c>
      <c r="AK52" s="76">
        <v>0.98009999999999997</v>
      </c>
      <c r="AL52" s="76">
        <v>0.97489999999999999</v>
      </c>
      <c r="AM52" s="76">
        <v>0.96899999999999997</v>
      </c>
      <c r="AN52" s="76">
        <v>0.96240000000000003</v>
      </c>
      <c r="AO52" s="76">
        <v>0.95530000000000004</v>
      </c>
      <c r="AP52" s="76">
        <v>0.94750000000000001</v>
      </c>
      <c r="AQ52" s="76">
        <v>0.93910000000000005</v>
      </c>
      <c r="AR52" s="76">
        <v>0.93010000000000004</v>
      </c>
      <c r="AS52" s="76">
        <v>0.92049999999999998</v>
      </c>
      <c r="AT52" s="76">
        <v>0.9103</v>
      </c>
      <c r="AU52" s="76">
        <v>0.89939999999999998</v>
      </c>
      <c r="AV52" s="76">
        <v>0.88829999999999998</v>
      </c>
      <c r="AW52" s="76">
        <v>0.87709999999999999</v>
      </c>
      <c r="AX52" s="76">
        <v>0.86599999999999999</v>
      </c>
      <c r="AY52" s="76">
        <v>0.8548</v>
      </c>
      <c r="AZ52" s="76">
        <v>0.84370000000000001</v>
      </c>
      <c r="BA52" s="76">
        <v>0.83250000000000002</v>
      </c>
      <c r="BB52" s="76">
        <v>0.82140000000000002</v>
      </c>
      <c r="BC52" s="76">
        <v>0.81020000000000003</v>
      </c>
      <c r="BD52" s="76">
        <v>0.79910000000000003</v>
      </c>
      <c r="BE52" s="76">
        <v>0.78790000000000004</v>
      </c>
      <c r="BF52" s="76">
        <v>0.77680000000000005</v>
      </c>
      <c r="BG52" s="76">
        <v>0.76570000000000005</v>
      </c>
      <c r="BH52" s="76">
        <v>0.75449999999999995</v>
      </c>
      <c r="BI52" s="76">
        <v>0.74339999999999995</v>
      </c>
      <c r="BJ52" s="76">
        <v>0.73219999999999996</v>
      </c>
      <c r="BK52" s="76">
        <v>0.72109999999999996</v>
      </c>
      <c r="BL52" s="76">
        <v>0.70989999999999998</v>
      </c>
      <c r="BM52" s="76">
        <v>0.69879999999999998</v>
      </c>
      <c r="BN52" s="76">
        <v>0.68759999999999999</v>
      </c>
      <c r="BO52" s="76">
        <v>0.67649999999999999</v>
      </c>
      <c r="BP52" s="76">
        <v>0.6653</v>
      </c>
      <c r="BQ52" s="76">
        <v>0.6542</v>
      </c>
      <c r="BR52" s="76">
        <v>0.64300000000000002</v>
      </c>
      <c r="BS52" s="76">
        <v>0.63190000000000002</v>
      </c>
      <c r="BT52" s="76">
        <v>0.62080000000000002</v>
      </c>
      <c r="BU52" s="76">
        <v>0.60960000000000003</v>
      </c>
      <c r="BV52" s="76">
        <v>0.59850000000000003</v>
      </c>
      <c r="BW52" s="76">
        <v>0.58730000000000004</v>
      </c>
      <c r="BX52" s="76">
        <v>0.57620000000000005</v>
      </c>
      <c r="BY52" s="76">
        <v>0.56499999999999995</v>
      </c>
      <c r="BZ52" s="76">
        <v>0.55389999999999995</v>
      </c>
      <c r="CA52" s="76">
        <v>0.54259999999999997</v>
      </c>
      <c r="CB52" s="76">
        <v>0.53049999999999997</v>
      </c>
      <c r="CC52" s="76">
        <v>0.51739999999999997</v>
      </c>
      <c r="CD52" s="76">
        <v>0.50329999999999997</v>
      </c>
      <c r="CE52" s="76">
        <v>0.48820000000000002</v>
      </c>
      <c r="CF52" s="76">
        <v>0.47199999999999998</v>
      </c>
      <c r="CG52" s="76">
        <v>0.45490000000000003</v>
      </c>
      <c r="CH52" s="76">
        <v>0.43680000000000002</v>
      </c>
      <c r="CI52" s="76">
        <v>0.41770000000000002</v>
      </c>
      <c r="CJ52" s="76">
        <v>0.39760000000000001</v>
      </c>
      <c r="CK52" s="76">
        <v>0.3765</v>
      </c>
      <c r="CL52" s="76">
        <v>0.3543</v>
      </c>
      <c r="CM52" s="76">
        <v>0.33119999999999999</v>
      </c>
      <c r="CN52" s="76">
        <v>0.30709999999999998</v>
      </c>
      <c r="CO52" s="76">
        <v>0.28199999999999997</v>
      </c>
      <c r="CP52" s="76">
        <v>0.25590000000000002</v>
      </c>
      <c r="CQ52" s="76">
        <v>0.2288</v>
      </c>
      <c r="CR52" s="76">
        <v>0.20069999999999999</v>
      </c>
      <c r="CS52" s="76">
        <v>0.17150000000000001</v>
      </c>
      <c r="CT52" s="76">
        <v>0.1414</v>
      </c>
      <c r="CU52" s="76">
        <v>0.1103</v>
      </c>
      <c r="CV52" s="76">
        <v>7.8200000000000006E-2</v>
      </c>
    </row>
    <row r="53" spans="1:100" x14ac:dyDescent="0.2">
      <c r="A53" s="76" t="str">
        <f>"F"&amp;B53</f>
        <v>F4MileRoad</v>
      </c>
      <c r="B53" s="77" t="s">
        <v>205</v>
      </c>
      <c r="C53" s="76">
        <f>4*mile</f>
        <v>6.4359999999999999</v>
      </c>
      <c r="D53" s="76">
        <v>1154</v>
      </c>
      <c r="E53" s="76">
        <v>0.72499999999999998</v>
      </c>
      <c r="F53" s="76">
        <v>0.75790000000000002</v>
      </c>
      <c r="G53" s="76">
        <v>0.78859999999999997</v>
      </c>
      <c r="H53" s="76">
        <v>0.81710000000000005</v>
      </c>
      <c r="I53" s="76">
        <v>0.84340000000000004</v>
      </c>
      <c r="J53" s="76">
        <v>0.86750000000000005</v>
      </c>
      <c r="K53" s="76">
        <v>0.88939999999999997</v>
      </c>
      <c r="L53" s="76">
        <v>0.90910000000000002</v>
      </c>
      <c r="M53" s="76">
        <v>0.92659999999999998</v>
      </c>
      <c r="N53" s="76">
        <v>0.94189999999999996</v>
      </c>
      <c r="O53" s="76">
        <v>0.95499999999999996</v>
      </c>
      <c r="P53" s="76">
        <v>0.96699999999999997</v>
      </c>
      <c r="Q53" s="76">
        <v>0.97899999999999998</v>
      </c>
      <c r="R53" s="76">
        <v>0.98929999999999996</v>
      </c>
      <c r="S53" s="76">
        <v>0.99609999999999999</v>
      </c>
      <c r="T53" s="76">
        <v>0.99960000000000004</v>
      </c>
      <c r="U53" s="76">
        <v>1</v>
      </c>
      <c r="V53" s="76">
        <v>1</v>
      </c>
      <c r="W53" s="76">
        <v>1</v>
      </c>
      <c r="X53" s="76">
        <v>1</v>
      </c>
      <c r="Y53" s="76">
        <v>1</v>
      </c>
      <c r="Z53" s="76">
        <v>1</v>
      </c>
      <c r="AA53" s="76">
        <v>1</v>
      </c>
      <c r="AB53" s="76">
        <v>1</v>
      </c>
      <c r="AC53" s="76">
        <v>1</v>
      </c>
      <c r="AD53" s="76">
        <v>0.99970000000000003</v>
      </c>
      <c r="AE53" s="76">
        <v>0.99890000000000001</v>
      </c>
      <c r="AF53" s="76">
        <v>0.99760000000000004</v>
      </c>
      <c r="AG53" s="76">
        <v>0.99570000000000003</v>
      </c>
      <c r="AH53" s="76">
        <v>0.99339999999999995</v>
      </c>
      <c r="AI53" s="76">
        <v>0.99039999999999995</v>
      </c>
      <c r="AJ53" s="76">
        <v>0.98699999999999999</v>
      </c>
      <c r="AK53" s="76">
        <v>0.98299999999999998</v>
      </c>
      <c r="AL53" s="76">
        <v>0.97850000000000004</v>
      </c>
      <c r="AM53" s="76">
        <v>0.97340000000000004</v>
      </c>
      <c r="AN53" s="76">
        <v>0.96779999999999999</v>
      </c>
      <c r="AO53" s="76">
        <v>0.9617</v>
      </c>
      <c r="AP53" s="76">
        <v>0.95509999999999995</v>
      </c>
      <c r="AQ53" s="76">
        <v>0.94789999999999996</v>
      </c>
      <c r="AR53" s="76">
        <v>0.94020000000000004</v>
      </c>
      <c r="AS53" s="76">
        <v>0.93189999999999995</v>
      </c>
      <c r="AT53" s="76">
        <v>0.92320000000000002</v>
      </c>
      <c r="AU53" s="76">
        <v>0.91390000000000005</v>
      </c>
      <c r="AV53" s="76">
        <v>0.90400000000000003</v>
      </c>
      <c r="AW53" s="76">
        <v>0.89370000000000005</v>
      </c>
      <c r="AX53" s="76">
        <v>0.88280000000000003</v>
      </c>
      <c r="AY53" s="76">
        <v>0.87190000000000001</v>
      </c>
      <c r="AZ53" s="76">
        <v>0.86099999999999999</v>
      </c>
      <c r="BA53" s="76">
        <v>0.85009999999999997</v>
      </c>
      <c r="BB53" s="76">
        <v>0.83919999999999995</v>
      </c>
      <c r="BC53" s="76">
        <v>0.82830000000000004</v>
      </c>
      <c r="BD53" s="76">
        <v>0.81740000000000002</v>
      </c>
      <c r="BE53" s="76">
        <v>0.80649999999999999</v>
      </c>
      <c r="BF53" s="76">
        <v>0.79559999999999997</v>
      </c>
      <c r="BG53" s="76">
        <v>0.78469999999999995</v>
      </c>
      <c r="BH53" s="76">
        <v>0.77380000000000004</v>
      </c>
      <c r="BI53" s="76">
        <v>0.76290000000000002</v>
      </c>
      <c r="BJ53" s="76">
        <v>0.752</v>
      </c>
      <c r="BK53" s="76">
        <v>0.74109999999999998</v>
      </c>
      <c r="BL53" s="76">
        <v>0.73019999999999996</v>
      </c>
      <c r="BM53" s="76">
        <v>0.71930000000000005</v>
      </c>
      <c r="BN53" s="76">
        <v>0.70840000000000003</v>
      </c>
      <c r="BO53" s="76">
        <v>0.69750000000000001</v>
      </c>
      <c r="BP53" s="76">
        <v>0.68659999999999999</v>
      </c>
      <c r="BQ53" s="76">
        <v>0.67569999999999997</v>
      </c>
      <c r="BR53" s="76">
        <v>0.66479999999999995</v>
      </c>
      <c r="BS53" s="76">
        <v>0.65390000000000004</v>
      </c>
      <c r="BT53" s="76">
        <v>0.64300000000000002</v>
      </c>
      <c r="BU53" s="76">
        <v>0.6321</v>
      </c>
      <c r="BV53" s="76">
        <v>0.62119999999999997</v>
      </c>
      <c r="BW53" s="76">
        <v>0.61029999999999995</v>
      </c>
      <c r="BX53" s="76">
        <v>0.59940000000000004</v>
      </c>
      <c r="BY53" s="76">
        <v>0.58850000000000002</v>
      </c>
      <c r="BZ53" s="76">
        <v>0.5776</v>
      </c>
      <c r="CA53" s="76">
        <v>0.56669999999999998</v>
      </c>
      <c r="CB53" s="76">
        <v>0.55520000000000003</v>
      </c>
      <c r="CC53" s="76">
        <v>0.54249999999999998</v>
      </c>
      <c r="CD53" s="76">
        <v>0.52859999999999996</v>
      </c>
      <c r="CE53" s="76">
        <v>0.51349999999999996</v>
      </c>
      <c r="CF53" s="76">
        <v>0.49719999999999998</v>
      </c>
      <c r="CG53" s="76">
        <v>0.47970000000000002</v>
      </c>
      <c r="CH53" s="76">
        <v>0.46100000000000002</v>
      </c>
      <c r="CI53" s="76">
        <v>0.44109999999999999</v>
      </c>
      <c r="CJ53" s="76">
        <v>0.42</v>
      </c>
      <c r="CK53" s="76">
        <v>0.3977</v>
      </c>
      <c r="CL53" s="76">
        <v>0.37419999999999998</v>
      </c>
      <c r="CM53" s="76">
        <v>0.34949999999999998</v>
      </c>
      <c r="CN53" s="76">
        <v>0.3236</v>
      </c>
      <c r="CO53" s="76">
        <v>0.29649999999999999</v>
      </c>
      <c r="CP53" s="76">
        <v>0.26819999999999999</v>
      </c>
      <c r="CQ53" s="76">
        <v>0.2387</v>
      </c>
      <c r="CR53" s="76">
        <v>0.20799999999999999</v>
      </c>
      <c r="CS53" s="76">
        <v>0.17610000000000001</v>
      </c>
      <c r="CT53" s="76">
        <v>0.14299999999999999</v>
      </c>
      <c r="CU53" s="76">
        <v>0.1087</v>
      </c>
      <c r="CV53" s="76">
        <v>7.3200000000000001E-2</v>
      </c>
    </row>
    <row r="54" spans="1:100" x14ac:dyDescent="0.2">
      <c r="A54" s="76" t="s">
        <v>206</v>
      </c>
      <c r="B54" s="76" t="str">
        <f>MID(A54,2,100)</f>
        <v>4Mile</v>
      </c>
      <c r="C54" s="76">
        <f>4*mile</f>
        <v>6.4359999999999999</v>
      </c>
      <c r="D54" s="76">
        <v>1132</v>
      </c>
      <c r="E54" s="76">
        <v>0.72499999999999998</v>
      </c>
      <c r="F54" s="76">
        <v>0.75790000000000002</v>
      </c>
      <c r="G54" s="76">
        <v>0.78859999999999997</v>
      </c>
      <c r="H54" s="76">
        <v>0.81710000000000005</v>
      </c>
      <c r="I54" s="76">
        <v>0.84340000000000004</v>
      </c>
      <c r="J54" s="76">
        <v>0.86750000000000005</v>
      </c>
      <c r="K54" s="76">
        <v>0.88939999999999997</v>
      </c>
      <c r="L54" s="76">
        <v>0.90910000000000002</v>
      </c>
      <c r="M54" s="76">
        <v>0.92659999999999998</v>
      </c>
      <c r="N54" s="76">
        <v>0.94189999999999996</v>
      </c>
      <c r="O54" s="76">
        <v>0.95499999999999996</v>
      </c>
      <c r="P54" s="76">
        <v>0.96699999999999997</v>
      </c>
      <c r="Q54" s="76">
        <v>0.97899999999999998</v>
      </c>
      <c r="R54" s="76">
        <v>0.98929999999999996</v>
      </c>
      <c r="S54" s="76">
        <v>0.99609999999999999</v>
      </c>
      <c r="T54" s="76">
        <v>0.99960000000000004</v>
      </c>
      <c r="U54" s="76">
        <v>1</v>
      </c>
      <c r="V54" s="76">
        <v>1</v>
      </c>
      <c r="W54" s="76">
        <v>1</v>
      </c>
      <c r="X54" s="76">
        <v>1</v>
      </c>
      <c r="Y54" s="76">
        <v>1</v>
      </c>
      <c r="Z54" s="76">
        <v>1</v>
      </c>
      <c r="AA54" s="76">
        <v>1</v>
      </c>
      <c r="AB54" s="76">
        <v>1</v>
      </c>
      <c r="AC54" s="76">
        <v>1</v>
      </c>
      <c r="AD54" s="76">
        <v>0.99970000000000003</v>
      </c>
      <c r="AE54" s="76">
        <v>0.99880000000000002</v>
      </c>
      <c r="AF54" s="76">
        <v>0.99719999999999998</v>
      </c>
      <c r="AG54" s="76">
        <v>0.99509999999999998</v>
      </c>
      <c r="AH54" s="76">
        <v>0.99239999999999995</v>
      </c>
      <c r="AI54" s="76">
        <v>0.98899999999999999</v>
      </c>
      <c r="AJ54" s="76">
        <v>0.98499999999999999</v>
      </c>
      <c r="AK54" s="76">
        <v>0.98040000000000005</v>
      </c>
      <c r="AL54" s="76">
        <v>0.97519999999999996</v>
      </c>
      <c r="AM54" s="76">
        <v>0.96940000000000004</v>
      </c>
      <c r="AN54" s="76">
        <v>0.96299999999999997</v>
      </c>
      <c r="AO54" s="76">
        <v>0.95599999999999996</v>
      </c>
      <c r="AP54" s="76">
        <v>0.94830000000000003</v>
      </c>
      <c r="AQ54" s="76">
        <v>0.94010000000000005</v>
      </c>
      <c r="AR54" s="76">
        <v>0.93120000000000003</v>
      </c>
      <c r="AS54" s="76">
        <v>0.92169999999999996</v>
      </c>
      <c r="AT54" s="76">
        <v>0.91169999999999995</v>
      </c>
      <c r="AU54" s="76">
        <v>0.90100000000000002</v>
      </c>
      <c r="AV54" s="76">
        <v>0.88980000000000004</v>
      </c>
      <c r="AW54" s="76">
        <v>0.87860000000000005</v>
      </c>
      <c r="AX54" s="76">
        <v>0.86739999999999995</v>
      </c>
      <c r="AY54" s="76">
        <v>0.85619999999999996</v>
      </c>
      <c r="AZ54" s="76">
        <v>0.84499999999999997</v>
      </c>
      <c r="BA54" s="76">
        <v>0.83379999999999999</v>
      </c>
      <c r="BB54" s="76">
        <v>0.8226</v>
      </c>
      <c r="BC54" s="76">
        <v>0.81140000000000001</v>
      </c>
      <c r="BD54" s="76">
        <v>0.80020000000000002</v>
      </c>
      <c r="BE54" s="76">
        <v>0.78900000000000003</v>
      </c>
      <c r="BF54" s="76">
        <v>0.77780000000000005</v>
      </c>
      <c r="BG54" s="76">
        <v>0.76659999999999995</v>
      </c>
      <c r="BH54" s="76">
        <v>0.75539999999999996</v>
      </c>
      <c r="BI54" s="76">
        <v>0.74429999999999996</v>
      </c>
      <c r="BJ54" s="76">
        <v>0.73309999999999997</v>
      </c>
      <c r="BK54" s="76">
        <v>0.72189999999999999</v>
      </c>
      <c r="BL54" s="76">
        <v>0.7107</v>
      </c>
      <c r="BM54" s="76">
        <v>0.69950000000000001</v>
      </c>
      <c r="BN54" s="76">
        <v>0.68830000000000002</v>
      </c>
      <c r="BO54" s="76">
        <v>0.67710000000000004</v>
      </c>
      <c r="BP54" s="76">
        <v>0.66590000000000005</v>
      </c>
      <c r="BQ54" s="76">
        <v>0.65469999999999995</v>
      </c>
      <c r="BR54" s="76">
        <v>0.64349999999999996</v>
      </c>
      <c r="BS54" s="76">
        <v>0.63229999999999997</v>
      </c>
      <c r="BT54" s="76">
        <v>0.62109999999999999</v>
      </c>
      <c r="BU54" s="76">
        <v>0.6099</v>
      </c>
      <c r="BV54" s="76">
        <v>0.59870000000000001</v>
      </c>
      <c r="BW54" s="76">
        <v>0.58750000000000002</v>
      </c>
      <c r="BX54" s="76">
        <v>0.57630000000000003</v>
      </c>
      <c r="BY54" s="76">
        <v>0.56510000000000005</v>
      </c>
      <c r="BZ54" s="76">
        <v>0.55389999999999995</v>
      </c>
      <c r="CA54" s="76">
        <v>0.54269999999999996</v>
      </c>
      <c r="CB54" s="76">
        <v>0.53090000000000004</v>
      </c>
      <c r="CC54" s="76">
        <v>0.51800000000000002</v>
      </c>
      <c r="CD54" s="76">
        <v>0.50409999999999999</v>
      </c>
      <c r="CE54" s="76">
        <v>0.48930000000000001</v>
      </c>
      <c r="CF54" s="76">
        <v>0.47339999999999999</v>
      </c>
      <c r="CG54" s="76">
        <v>0.45650000000000002</v>
      </c>
      <c r="CH54" s="76">
        <v>0.43869999999999998</v>
      </c>
      <c r="CI54" s="76">
        <v>0.41980000000000001</v>
      </c>
      <c r="CJ54" s="76">
        <v>0.39989999999999998</v>
      </c>
      <c r="CK54" s="76">
        <v>0.37909999999999999</v>
      </c>
      <c r="CL54" s="76">
        <v>0.35720000000000002</v>
      </c>
      <c r="CM54" s="76">
        <v>0.33429999999999999</v>
      </c>
      <c r="CN54" s="76">
        <v>0.3105</v>
      </c>
      <c r="CO54" s="76">
        <v>0.28560000000000002</v>
      </c>
      <c r="CP54" s="76">
        <v>0.25979999999999998</v>
      </c>
      <c r="CQ54" s="76">
        <v>0.2329</v>
      </c>
      <c r="CR54" s="76">
        <v>0.20499999999999999</v>
      </c>
      <c r="CS54" s="76">
        <v>0.1762</v>
      </c>
      <c r="CT54" s="76">
        <v>0.14630000000000001</v>
      </c>
      <c r="CU54" s="76">
        <v>0.1154</v>
      </c>
      <c r="CV54" s="76">
        <v>8.3599999999999994E-2</v>
      </c>
    </row>
    <row r="55" spans="1:100" x14ac:dyDescent="0.2">
      <c r="A55" s="76" t="str">
        <f>"F"&amp;B55</f>
        <v>F8kmRoad</v>
      </c>
      <c r="B55" s="77" t="s">
        <v>207</v>
      </c>
      <c r="C55" s="76">
        <v>8</v>
      </c>
      <c r="D55" s="76">
        <v>1445</v>
      </c>
      <c r="E55" s="76">
        <v>0.72499999999999998</v>
      </c>
      <c r="F55" s="76">
        <v>0.75790000000000002</v>
      </c>
      <c r="G55" s="76">
        <v>0.78859999999999997</v>
      </c>
      <c r="H55" s="76">
        <v>0.81710000000000005</v>
      </c>
      <c r="I55" s="76">
        <v>0.84340000000000004</v>
      </c>
      <c r="J55" s="76">
        <v>0.86750000000000005</v>
      </c>
      <c r="K55" s="76">
        <v>0.88939999999999997</v>
      </c>
      <c r="L55" s="76">
        <v>0.90910000000000002</v>
      </c>
      <c r="M55" s="76">
        <v>0.92659999999999998</v>
      </c>
      <c r="N55" s="76">
        <v>0.94189999999999996</v>
      </c>
      <c r="O55" s="76">
        <v>0.95499999999999996</v>
      </c>
      <c r="P55" s="76">
        <v>0.96699999999999997</v>
      </c>
      <c r="Q55" s="76">
        <v>0.97899999999999998</v>
      </c>
      <c r="R55" s="76">
        <v>0.98929999999999996</v>
      </c>
      <c r="S55" s="76">
        <v>0.99609999999999999</v>
      </c>
      <c r="T55" s="76">
        <v>0.99960000000000004</v>
      </c>
      <c r="U55" s="76">
        <v>1</v>
      </c>
      <c r="V55" s="76">
        <v>1</v>
      </c>
      <c r="W55" s="76">
        <v>1</v>
      </c>
      <c r="X55" s="76">
        <v>1</v>
      </c>
      <c r="Y55" s="76">
        <v>1</v>
      </c>
      <c r="Z55" s="76">
        <v>1</v>
      </c>
      <c r="AA55" s="76">
        <v>1</v>
      </c>
      <c r="AB55" s="76">
        <v>1</v>
      </c>
      <c r="AC55" s="76">
        <v>1</v>
      </c>
      <c r="AD55" s="76">
        <v>0.99970000000000003</v>
      </c>
      <c r="AE55" s="76">
        <v>0.99890000000000001</v>
      </c>
      <c r="AF55" s="76">
        <v>0.99760000000000004</v>
      </c>
      <c r="AG55" s="76">
        <v>0.99570000000000003</v>
      </c>
      <c r="AH55" s="76">
        <v>0.99339999999999995</v>
      </c>
      <c r="AI55" s="76">
        <v>0.99039999999999995</v>
      </c>
      <c r="AJ55" s="76">
        <v>0.98699999999999999</v>
      </c>
      <c r="AK55" s="76">
        <v>0.98299999999999998</v>
      </c>
      <c r="AL55" s="76">
        <v>0.97850000000000004</v>
      </c>
      <c r="AM55" s="76">
        <v>0.97340000000000004</v>
      </c>
      <c r="AN55" s="76">
        <v>0.96779999999999999</v>
      </c>
      <c r="AO55" s="76">
        <v>0.9617</v>
      </c>
      <c r="AP55" s="76">
        <v>0.95509999999999995</v>
      </c>
      <c r="AQ55" s="76">
        <v>0.94789999999999996</v>
      </c>
      <c r="AR55" s="76">
        <v>0.94020000000000004</v>
      </c>
      <c r="AS55" s="76">
        <v>0.93189999999999995</v>
      </c>
      <c r="AT55" s="76">
        <v>0.92320000000000002</v>
      </c>
      <c r="AU55" s="76">
        <v>0.91390000000000005</v>
      </c>
      <c r="AV55" s="76">
        <v>0.90400000000000003</v>
      </c>
      <c r="AW55" s="76">
        <v>0.89370000000000005</v>
      </c>
      <c r="AX55" s="76">
        <v>0.88280000000000003</v>
      </c>
      <c r="AY55" s="76">
        <v>0.87190000000000001</v>
      </c>
      <c r="AZ55" s="76">
        <v>0.86099999999999999</v>
      </c>
      <c r="BA55" s="76">
        <v>0.85009999999999997</v>
      </c>
      <c r="BB55" s="76">
        <v>0.83919999999999995</v>
      </c>
      <c r="BC55" s="76">
        <v>0.82830000000000004</v>
      </c>
      <c r="BD55" s="76">
        <v>0.81740000000000002</v>
      </c>
      <c r="BE55" s="76">
        <v>0.80649999999999999</v>
      </c>
      <c r="BF55" s="76">
        <v>0.79559999999999997</v>
      </c>
      <c r="BG55" s="76">
        <v>0.78469999999999995</v>
      </c>
      <c r="BH55" s="76">
        <v>0.77380000000000004</v>
      </c>
      <c r="BI55" s="76">
        <v>0.76290000000000002</v>
      </c>
      <c r="BJ55" s="76">
        <v>0.752</v>
      </c>
      <c r="BK55" s="76">
        <v>0.74109999999999998</v>
      </c>
      <c r="BL55" s="76">
        <v>0.73019999999999996</v>
      </c>
      <c r="BM55" s="76">
        <v>0.71930000000000005</v>
      </c>
      <c r="BN55" s="76">
        <v>0.70840000000000003</v>
      </c>
      <c r="BO55" s="76">
        <v>0.69750000000000001</v>
      </c>
      <c r="BP55" s="76">
        <v>0.68659999999999999</v>
      </c>
      <c r="BQ55" s="76">
        <v>0.67569999999999997</v>
      </c>
      <c r="BR55" s="76">
        <v>0.66479999999999995</v>
      </c>
      <c r="BS55" s="76">
        <v>0.65390000000000004</v>
      </c>
      <c r="BT55" s="76">
        <v>0.64300000000000002</v>
      </c>
      <c r="BU55" s="76">
        <v>0.6321</v>
      </c>
      <c r="BV55" s="76">
        <v>0.62119999999999997</v>
      </c>
      <c r="BW55" s="76">
        <v>0.61029999999999995</v>
      </c>
      <c r="BX55" s="76">
        <v>0.59940000000000004</v>
      </c>
      <c r="BY55" s="76">
        <v>0.58850000000000002</v>
      </c>
      <c r="BZ55" s="76">
        <v>0.5776</v>
      </c>
      <c r="CA55" s="76">
        <v>0.56669999999999998</v>
      </c>
      <c r="CB55" s="76">
        <v>0.55520000000000003</v>
      </c>
      <c r="CC55" s="76">
        <v>0.54249999999999998</v>
      </c>
      <c r="CD55" s="76">
        <v>0.52859999999999996</v>
      </c>
      <c r="CE55" s="76">
        <v>0.51349999999999996</v>
      </c>
      <c r="CF55" s="76">
        <v>0.49719999999999998</v>
      </c>
      <c r="CG55" s="76">
        <v>0.47970000000000002</v>
      </c>
      <c r="CH55" s="76">
        <v>0.46100000000000002</v>
      </c>
      <c r="CI55" s="76">
        <v>0.44109999999999999</v>
      </c>
      <c r="CJ55" s="76">
        <v>0.42</v>
      </c>
      <c r="CK55" s="76">
        <v>0.3977</v>
      </c>
      <c r="CL55" s="76">
        <v>0.37419999999999998</v>
      </c>
      <c r="CM55" s="76">
        <v>0.34949999999999998</v>
      </c>
      <c r="CN55" s="76">
        <v>0.3236</v>
      </c>
      <c r="CO55" s="76">
        <v>0.29649999999999999</v>
      </c>
      <c r="CP55" s="76">
        <v>0.26819999999999999</v>
      </c>
      <c r="CQ55" s="76">
        <v>0.2387</v>
      </c>
      <c r="CR55" s="76">
        <v>0.20799999999999999</v>
      </c>
      <c r="CS55" s="76">
        <v>0.17610000000000001</v>
      </c>
      <c r="CT55" s="76">
        <v>0.14299999999999999</v>
      </c>
      <c r="CU55" s="76">
        <v>0.1087</v>
      </c>
      <c r="CV55" s="76">
        <v>7.3200000000000001E-2</v>
      </c>
    </row>
    <row r="56" spans="1:100" x14ac:dyDescent="0.2">
      <c r="A56" s="76" t="s">
        <v>208</v>
      </c>
      <c r="B56" s="76" t="str">
        <f>MID(A56,2,100)</f>
        <v>8km</v>
      </c>
      <c r="C56" s="76">
        <v>8</v>
      </c>
      <c r="D56" s="76">
        <v>1425</v>
      </c>
      <c r="E56" s="76">
        <v>0.72499999999999998</v>
      </c>
      <c r="F56" s="76">
        <v>0.75790000000000002</v>
      </c>
      <c r="G56" s="76">
        <v>0.78859999999999997</v>
      </c>
      <c r="H56" s="76">
        <v>0.81710000000000005</v>
      </c>
      <c r="I56" s="76">
        <v>0.84340000000000004</v>
      </c>
      <c r="J56" s="76">
        <v>0.86750000000000005</v>
      </c>
      <c r="K56" s="76">
        <v>0.88939999999999997</v>
      </c>
      <c r="L56" s="76">
        <v>0.90910000000000002</v>
      </c>
      <c r="M56" s="76">
        <v>0.92659999999999998</v>
      </c>
      <c r="N56" s="76">
        <v>0.94189999999999996</v>
      </c>
      <c r="O56" s="76">
        <v>0.95499999999999996</v>
      </c>
      <c r="P56" s="76">
        <v>0.96699999999999997</v>
      </c>
      <c r="Q56" s="76">
        <v>0.97899999999999998</v>
      </c>
      <c r="R56" s="76">
        <v>0.98929999999999996</v>
      </c>
      <c r="S56" s="76">
        <v>0.99609999999999999</v>
      </c>
      <c r="T56" s="76">
        <v>0.99960000000000004</v>
      </c>
      <c r="U56" s="76">
        <v>1</v>
      </c>
      <c r="V56" s="76">
        <v>1</v>
      </c>
      <c r="W56" s="76">
        <v>1</v>
      </c>
      <c r="X56" s="76">
        <v>1</v>
      </c>
      <c r="Y56" s="76">
        <v>1</v>
      </c>
      <c r="Z56" s="76">
        <v>1</v>
      </c>
      <c r="AA56" s="76">
        <v>1</v>
      </c>
      <c r="AB56" s="76">
        <v>1</v>
      </c>
      <c r="AC56" s="76">
        <v>1</v>
      </c>
      <c r="AD56" s="76">
        <v>0.99970000000000003</v>
      </c>
      <c r="AE56" s="76">
        <v>0.99880000000000002</v>
      </c>
      <c r="AF56" s="76">
        <v>0.99739999999999995</v>
      </c>
      <c r="AG56" s="76">
        <v>0.99529999999999996</v>
      </c>
      <c r="AH56" s="76">
        <v>0.99270000000000003</v>
      </c>
      <c r="AI56" s="76">
        <v>0.98950000000000005</v>
      </c>
      <c r="AJ56" s="76">
        <v>0.98570000000000002</v>
      </c>
      <c r="AK56" s="76">
        <v>0.98129999999999995</v>
      </c>
      <c r="AL56" s="76">
        <v>0.97640000000000005</v>
      </c>
      <c r="AM56" s="76">
        <v>0.9708</v>
      </c>
      <c r="AN56" s="76">
        <v>0.9647</v>
      </c>
      <c r="AO56" s="76">
        <v>0.95799999999999996</v>
      </c>
      <c r="AP56" s="76">
        <v>0.95069999999999999</v>
      </c>
      <c r="AQ56" s="76">
        <v>0.94279999999999997</v>
      </c>
      <c r="AR56" s="76">
        <v>0.93430000000000002</v>
      </c>
      <c r="AS56" s="76">
        <v>0.92530000000000001</v>
      </c>
      <c r="AT56" s="76">
        <v>0.91569999999999996</v>
      </c>
      <c r="AU56" s="76">
        <v>0.90549999999999997</v>
      </c>
      <c r="AV56" s="76">
        <v>0.89470000000000005</v>
      </c>
      <c r="AW56" s="76">
        <v>0.88339999999999996</v>
      </c>
      <c r="AX56" s="76">
        <v>0.872</v>
      </c>
      <c r="AY56" s="76">
        <v>0.86070000000000002</v>
      </c>
      <c r="AZ56" s="76">
        <v>0.84930000000000005</v>
      </c>
      <c r="BA56" s="76">
        <v>0.83799999999999997</v>
      </c>
      <c r="BB56" s="76">
        <v>0.8266</v>
      </c>
      <c r="BC56" s="76">
        <v>0.81530000000000002</v>
      </c>
      <c r="BD56" s="76">
        <v>0.80400000000000005</v>
      </c>
      <c r="BE56" s="76">
        <v>0.79259999999999997</v>
      </c>
      <c r="BF56" s="76">
        <v>0.78129999999999999</v>
      </c>
      <c r="BG56" s="76">
        <v>0.76990000000000003</v>
      </c>
      <c r="BH56" s="76">
        <v>0.75860000000000005</v>
      </c>
      <c r="BI56" s="76">
        <v>0.74719999999999998</v>
      </c>
      <c r="BJ56" s="76">
        <v>0.7359</v>
      </c>
      <c r="BK56" s="76">
        <v>0.72450000000000003</v>
      </c>
      <c r="BL56" s="76">
        <v>0.71319999999999995</v>
      </c>
      <c r="BM56" s="76">
        <v>0.70189999999999997</v>
      </c>
      <c r="BN56" s="76">
        <v>0.6905</v>
      </c>
      <c r="BO56" s="76">
        <v>0.67920000000000003</v>
      </c>
      <c r="BP56" s="76">
        <v>0.66779999999999995</v>
      </c>
      <c r="BQ56" s="76">
        <v>0.65649999999999997</v>
      </c>
      <c r="BR56" s="76">
        <v>0.64510000000000001</v>
      </c>
      <c r="BS56" s="76">
        <v>0.63380000000000003</v>
      </c>
      <c r="BT56" s="76">
        <v>0.62239999999999995</v>
      </c>
      <c r="BU56" s="76">
        <v>0.61109999999999998</v>
      </c>
      <c r="BV56" s="76">
        <v>0.59970000000000001</v>
      </c>
      <c r="BW56" s="76">
        <v>0.58840000000000003</v>
      </c>
      <c r="BX56" s="76">
        <v>0.57709999999999995</v>
      </c>
      <c r="BY56" s="76">
        <v>0.56569999999999998</v>
      </c>
      <c r="BZ56" s="76">
        <v>0.5544</v>
      </c>
      <c r="CA56" s="76">
        <v>0.54300000000000004</v>
      </c>
      <c r="CB56" s="76">
        <v>0.53149999999999997</v>
      </c>
      <c r="CC56" s="76">
        <v>0.51900000000000002</v>
      </c>
      <c r="CD56" s="76">
        <v>0.50549999999999995</v>
      </c>
      <c r="CE56" s="76">
        <v>0.49099999999999999</v>
      </c>
      <c r="CF56" s="76">
        <v>0.47549999999999998</v>
      </c>
      <c r="CG56" s="76">
        <v>0.45900000000000002</v>
      </c>
      <c r="CH56" s="76">
        <v>0.44159999999999999</v>
      </c>
      <c r="CI56" s="76">
        <v>0.42309999999999998</v>
      </c>
      <c r="CJ56" s="76">
        <v>0.40360000000000001</v>
      </c>
      <c r="CK56" s="76">
        <v>0.3831</v>
      </c>
      <c r="CL56" s="76">
        <v>0.36159999999999998</v>
      </c>
      <c r="CM56" s="76">
        <v>0.33910000000000001</v>
      </c>
      <c r="CN56" s="76">
        <v>0.31569999999999998</v>
      </c>
      <c r="CO56" s="76">
        <v>0.29120000000000001</v>
      </c>
      <c r="CP56" s="76">
        <v>0.26569999999999999</v>
      </c>
      <c r="CQ56" s="76">
        <v>0.2392</v>
      </c>
      <c r="CR56" s="76">
        <v>0.2117</v>
      </c>
      <c r="CS56" s="76">
        <v>0.1832</v>
      </c>
      <c r="CT56" s="76">
        <v>0.1537</v>
      </c>
      <c r="CU56" s="76">
        <v>0.12330000000000001</v>
      </c>
      <c r="CV56" s="76">
        <v>9.1800000000000007E-2</v>
      </c>
    </row>
    <row r="57" spans="1:100" x14ac:dyDescent="0.2">
      <c r="A57" s="76" t="str">
        <f>"F"&amp;B57</f>
        <v>F5MileRoad</v>
      </c>
      <c r="B57" s="77" t="s">
        <v>209</v>
      </c>
      <c r="C57" s="76">
        <f>5*mile</f>
        <v>8.0449999999999999</v>
      </c>
      <c r="D57" s="76">
        <v>1452</v>
      </c>
      <c r="E57" s="76">
        <v>0.72499999999999998</v>
      </c>
      <c r="F57" s="76">
        <v>0.75790000000000002</v>
      </c>
      <c r="G57" s="76">
        <v>0.78859999999999997</v>
      </c>
      <c r="H57" s="76">
        <v>0.81710000000000005</v>
      </c>
      <c r="I57" s="76">
        <v>0.84340000000000004</v>
      </c>
      <c r="J57" s="76">
        <v>0.86750000000000005</v>
      </c>
      <c r="K57" s="76">
        <v>0.88939999999999997</v>
      </c>
      <c r="L57" s="76">
        <v>0.90910000000000002</v>
      </c>
      <c r="M57" s="76">
        <v>0.92659999999999998</v>
      </c>
      <c r="N57" s="76">
        <v>0.94189999999999996</v>
      </c>
      <c r="O57" s="76">
        <v>0.95499999999999996</v>
      </c>
      <c r="P57" s="76">
        <v>0.96699999999999997</v>
      </c>
      <c r="Q57" s="76">
        <v>0.97899999999999998</v>
      </c>
      <c r="R57" s="76">
        <v>0.98929999999999996</v>
      </c>
      <c r="S57" s="76">
        <v>0.99609999999999999</v>
      </c>
      <c r="T57" s="76">
        <v>0.99960000000000004</v>
      </c>
      <c r="U57" s="76">
        <v>1</v>
      </c>
      <c r="V57" s="76">
        <v>1</v>
      </c>
      <c r="W57" s="76">
        <v>1</v>
      </c>
      <c r="X57" s="76">
        <v>1</v>
      </c>
      <c r="Y57" s="76">
        <v>1</v>
      </c>
      <c r="Z57" s="76">
        <v>1</v>
      </c>
      <c r="AA57" s="76">
        <v>1</v>
      </c>
      <c r="AB57" s="76">
        <v>1</v>
      </c>
      <c r="AC57" s="76">
        <v>1</v>
      </c>
      <c r="AD57" s="76">
        <v>0.99970000000000003</v>
      </c>
      <c r="AE57" s="76">
        <v>0.99890000000000001</v>
      </c>
      <c r="AF57" s="76">
        <v>0.99760000000000004</v>
      </c>
      <c r="AG57" s="76">
        <v>0.99570000000000003</v>
      </c>
      <c r="AH57" s="76">
        <v>0.99339999999999995</v>
      </c>
      <c r="AI57" s="76">
        <v>0.99039999999999995</v>
      </c>
      <c r="AJ57" s="76">
        <v>0.98699999999999999</v>
      </c>
      <c r="AK57" s="76">
        <v>0.98299999999999998</v>
      </c>
      <c r="AL57" s="76">
        <v>0.97850000000000004</v>
      </c>
      <c r="AM57" s="76">
        <v>0.97340000000000004</v>
      </c>
      <c r="AN57" s="76">
        <v>0.96779999999999999</v>
      </c>
      <c r="AO57" s="76">
        <v>0.9617</v>
      </c>
      <c r="AP57" s="76">
        <v>0.95509999999999995</v>
      </c>
      <c r="AQ57" s="76">
        <v>0.94789999999999996</v>
      </c>
      <c r="AR57" s="76">
        <v>0.94020000000000004</v>
      </c>
      <c r="AS57" s="76">
        <v>0.93189999999999995</v>
      </c>
      <c r="AT57" s="76">
        <v>0.92320000000000002</v>
      </c>
      <c r="AU57" s="76">
        <v>0.91390000000000005</v>
      </c>
      <c r="AV57" s="76">
        <v>0.90400000000000003</v>
      </c>
      <c r="AW57" s="76">
        <v>0.89370000000000005</v>
      </c>
      <c r="AX57" s="76">
        <v>0.88280000000000003</v>
      </c>
      <c r="AY57" s="76">
        <v>0.87190000000000001</v>
      </c>
      <c r="AZ57" s="76">
        <v>0.86099999999999999</v>
      </c>
      <c r="BA57" s="76">
        <v>0.85009999999999997</v>
      </c>
      <c r="BB57" s="76">
        <v>0.83919999999999995</v>
      </c>
      <c r="BC57" s="76">
        <v>0.82830000000000004</v>
      </c>
      <c r="BD57" s="76">
        <v>0.81740000000000002</v>
      </c>
      <c r="BE57" s="76">
        <v>0.80649999999999999</v>
      </c>
      <c r="BF57" s="76">
        <v>0.79559999999999997</v>
      </c>
      <c r="BG57" s="76">
        <v>0.78469999999999995</v>
      </c>
      <c r="BH57" s="76">
        <v>0.77380000000000004</v>
      </c>
      <c r="BI57" s="76">
        <v>0.76290000000000002</v>
      </c>
      <c r="BJ57" s="76">
        <v>0.752</v>
      </c>
      <c r="BK57" s="76">
        <v>0.74109999999999998</v>
      </c>
      <c r="BL57" s="76">
        <v>0.73019999999999996</v>
      </c>
      <c r="BM57" s="76">
        <v>0.71930000000000005</v>
      </c>
      <c r="BN57" s="76">
        <v>0.70840000000000003</v>
      </c>
      <c r="BO57" s="76">
        <v>0.69750000000000001</v>
      </c>
      <c r="BP57" s="76">
        <v>0.68659999999999999</v>
      </c>
      <c r="BQ57" s="76">
        <v>0.67569999999999997</v>
      </c>
      <c r="BR57" s="76">
        <v>0.66479999999999995</v>
      </c>
      <c r="BS57" s="76">
        <v>0.65390000000000004</v>
      </c>
      <c r="BT57" s="76">
        <v>0.64300000000000002</v>
      </c>
      <c r="BU57" s="76">
        <v>0.6321</v>
      </c>
      <c r="BV57" s="76">
        <v>0.62119999999999997</v>
      </c>
      <c r="BW57" s="76">
        <v>0.61029999999999995</v>
      </c>
      <c r="BX57" s="76">
        <v>0.59940000000000004</v>
      </c>
      <c r="BY57" s="76">
        <v>0.58850000000000002</v>
      </c>
      <c r="BZ57" s="76">
        <v>0.5776</v>
      </c>
      <c r="CA57" s="76">
        <v>0.56669999999999998</v>
      </c>
      <c r="CB57" s="76">
        <v>0.55520000000000003</v>
      </c>
      <c r="CC57" s="76">
        <v>0.54249999999999998</v>
      </c>
      <c r="CD57" s="76">
        <v>0.52859999999999996</v>
      </c>
      <c r="CE57" s="76">
        <v>0.51349999999999996</v>
      </c>
      <c r="CF57" s="76">
        <v>0.49719999999999998</v>
      </c>
      <c r="CG57" s="76">
        <v>0.47970000000000002</v>
      </c>
      <c r="CH57" s="76">
        <v>0.46100000000000002</v>
      </c>
      <c r="CI57" s="76">
        <v>0.44109999999999999</v>
      </c>
      <c r="CJ57" s="76">
        <v>0.42</v>
      </c>
      <c r="CK57" s="76">
        <v>0.3977</v>
      </c>
      <c r="CL57" s="76">
        <v>0.37419999999999998</v>
      </c>
      <c r="CM57" s="76">
        <v>0.34949999999999998</v>
      </c>
      <c r="CN57" s="76">
        <v>0.3236</v>
      </c>
      <c r="CO57" s="76">
        <v>0.29649999999999999</v>
      </c>
      <c r="CP57" s="76">
        <v>0.26819999999999999</v>
      </c>
      <c r="CQ57" s="76">
        <v>0.2387</v>
      </c>
      <c r="CR57" s="76">
        <v>0.20799999999999999</v>
      </c>
      <c r="CS57" s="76">
        <v>0.17610000000000001</v>
      </c>
      <c r="CT57" s="76">
        <v>0.14299999999999999</v>
      </c>
      <c r="CU57" s="76">
        <v>0.1087</v>
      </c>
      <c r="CV57" s="76">
        <v>7.3200000000000001E-2</v>
      </c>
    </row>
    <row r="58" spans="1:100" x14ac:dyDescent="0.2">
      <c r="A58" s="76" t="s">
        <v>210</v>
      </c>
      <c r="B58" s="76" t="str">
        <f>MID(A58,2,100)</f>
        <v>5Mile</v>
      </c>
      <c r="C58" s="76">
        <f>5*mile</f>
        <v>8.0449999999999999</v>
      </c>
      <c r="D58" s="76">
        <v>1435</v>
      </c>
      <c r="E58" s="76">
        <v>0.72499999999999998</v>
      </c>
      <c r="F58" s="76">
        <v>0.75790000000000002</v>
      </c>
      <c r="G58" s="76">
        <v>0.78859999999999997</v>
      </c>
      <c r="H58" s="76">
        <v>0.81710000000000005</v>
      </c>
      <c r="I58" s="76">
        <v>0.84340000000000004</v>
      </c>
      <c r="J58" s="76">
        <v>0.86750000000000005</v>
      </c>
      <c r="K58" s="76">
        <v>0.88939999999999997</v>
      </c>
      <c r="L58" s="76">
        <v>0.90910000000000002</v>
      </c>
      <c r="M58" s="76">
        <v>0.92659999999999998</v>
      </c>
      <c r="N58" s="76">
        <v>0.94189999999999996</v>
      </c>
      <c r="O58" s="76">
        <v>0.95499999999999996</v>
      </c>
      <c r="P58" s="76">
        <v>0.96699999999999997</v>
      </c>
      <c r="Q58" s="76">
        <v>0.97899999999999998</v>
      </c>
      <c r="R58" s="76">
        <v>0.98929999999999996</v>
      </c>
      <c r="S58" s="76">
        <v>0.99609999999999999</v>
      </c>
      <c r="T58" s="76">
        <v>0.99960000000000004</v>
      </c>
      <c r="U58" s="76">
        <v>1</v>
      </c>
      <c r="V58" s="76">
        <v>1</v>
      </c>
      <c r="W58" s="76">
        <v>1</v>
      </c>
      <c r="X58" s="76">
        <v>1</v>
      </c>
      <c r="Y58" s="76">
        <v>1</v>
      </c>
      <c r="Z58" s="76">
        <v>1</v>
      </c>
      <c r="AA58" s="76">
        <v>1</v>
      </c>
      <c r="AB58" s="76">
        <v>1</v>
      </c>
      <c r="AC58" s="76">
        <v>1</v>
      </c>
      <c r="AD58" s="76">
        <v>0.99970000000000003</v>
      </c>
      <c r="AE58" s="76">
        <v>0.99880000000000002</v>
      </c>
      <c r="AF58" s="76">
        <v>0.99739999999999995</v>
      </c>
      <c r="AG58" s="76">
        <v>0.99529999999999996</v>
      </c>
      <c r="AH58" s="76">
        <v>0.99270000000000003</v>
      </c>
      <c r="AI58" s="76">
        <v>0.98950000000000005</v>
      </c>
      <c r="AJ58" s="76">
        <v>0.98570000000000002</v>
      </c>
      <c r="AK58" s="76">
        <v>0.98129999999999995</v>
      </c>
      <c r="AL58" s="76">
        <v>0.97640000000000005</v>
      </c>
      <c r="AM58" s="76">
        <v>0.97089999999999999</v>
      </c>
      <c r="AN58" s="76">
        <v>0.9647</v>
      </c>
      <c r="AO58" s="76">
        <v>0.95799999999999996</v>
      </c>
      <c r="AP58" s="76">
        <v>0.95069999999999999</v>
      </c>
      <c r="AQ58" s="76">
        <v>0.94289999999999996</v>
      </c>
      <c r="AR58" s="76">
        <v>0.93440000000000001</v>
      </c>
      <c r="AS58" s="76">
        <v>0.9254</v>
      </c>
      <c r="AT58" s="76">
        <v>0.91579999999999995</v>
      </c>
      <c r="AU58" s="76">
        <v>0.90559999999999996</v>
      </c>
      <c r="AV58" s="76">
        <v>0.89480000000000004</v>
      </c>
      <c r="AW58" s="76">
        <v>0.88349999999999995</v>
      </c>
      <c r="AX58" s="76">
        <v>0.87219999999999998</v>
      </c>
      <c r="AY58" s="76">
        <v>0.86080000000000001</v>
      </c>
      <c r="AZ58" s="76">
        <v>0.84950000000000003</v>
      </c>
      <c r="BA58" s="76">
        <v>0.83809999999999996</v>
      </c>
      <c r="BB58" s="76">
        <v>0.82679999999999998</v>
      </c>
      <c r="BC58" s="76">
        <v>0.81540000000000001</v>
      </c>
      <c r="BD58" s="76">
        <v>0.80410000000000004</v>
      </c>
      <c r="BE58" s="76">
        <v>0.79269999999999996</v>
      </c>
      <c r="BF58" s="76">
        <v>0.78139999999999998</v>
      </c>
      <c r="BG58" s="76">
        <v>0.77</v>
      </c>
      <c r="BH58" s="76">
        <v>0.75870000000000004</v>
      </c>
      <c r="BI58" s="76">
        <v>0.74729999999999996</v>
      </c>
      <c r="BJ58" s="76">
        <v>0.73599999999999999</v>
      </c>
      <c r="BK58" s="76">
        <v>0.72460000000000002</v>
      </c>
      <c r="BL58" s="76">
        <v>0.71330000000000005</v>
      </c>
      <c r="BM58" s="76">
        <v>0.70189999999999997</v>
      </c>
      <c r="BN58" s="76">
        <v>0.69059999999999999</v>
      </c>
      <c r="BO58" s="76">
        <v>0.67920000000000003</v>
      </c>
      <c r="BP58" s="76">
        <v>0.66790000000000005</v>
      </c>
      <c r="BQ58" s="76">
        <v>0.65649999999999997</v>
      </c>
      <c r="BR58" s="76">
        <v>0.6452</v>
      </c>
      <c r="BS58" s="76">
        <v>0.63380000000000003</v>
      </c>
      <c r="BT58" s="76">
        <v>0.62250000000000005</v>
      </c>
      <c r="BU58" s="76">
        <v>0.61109999999999998</v>
      </c>
      <c r="BV58" s="76">
        <v>0.5998</v>
      </c>
      <c r="BW58" s="76">
        <v>0.58840000000000003</v>
      </c>
      <c r="BX58" s="76">
        <v>0.57709999999999995</v>
      </c>
      <c r="BY58" s="76">
        <v>0.56569999999999998</v>
      </c>
      <c r="BZ58" s="76">
        <v>0.5544</v>
      </c>
      <c r="CA58" s="76">
        <v>0.54300000000000004</v>
      </c>
      <c r="CB58" s="76">
        <v>0.53149999999999997</v>
      </c>
      <c r="CC58" s="76">
        <v>0.51900000000000002</v>
      </c>
      <c r="CD58" s="76">
        <v>0.50549999999999995</v>
      </c>
      <c r="CE58" s="76">
        <v>0.49099999999999999</v>
      </c>
      <c r="CF58" s="76">
        <v>0.47560000000000002</v>
      </c>
      <c r="CG58" s="76">
        <v>0.45910000000000001</v>
      </c>
      <c r="CH58" s="76">
        <v>0.44159999999999999</v>
      </c>
      <c r="CI58" s="76">
        <v>0.42309999999999998</v>
      </c>
      <c r="CJ58" s="76">
        <v>0.4037</v>
      </c>
      <c r="CK58" s="76">
        <v>0.38319999999999999</v>
      </c>
      <c r="CL58" s="76">
        <v>0.36170000000000002</v>
      </c>
      <c r="CM58" s="76">
        <v>0.3392</v>
      </c>
      <c r="CN58" s="76">
        <v>0.31569999999999998</v>
      </c>
      <c r="CO58" s="76">
        <v>0.2913</v>
      </c>
      <c r="CP58" s="76">
        <v>0.26579999999999998</v>
      </c>
      <c r="CQ58" s="76">
        <v>0.23930000000000001</v>
      </c>
      <c r="CR58" s="76">
        <v>0.21179999999999999</v>
      </c>
      <c r="CS58" s="76">
        <v>0.18329999999999999</v>
      </c>
      <c r="CT58" s="76">
        <v>0.15390000000000001</v>
      </c>
      <c r="CU58" s="76">
        <v>0.1234</v>
      </c>
      <c r="CV58" s="76">
        <v>9.1899999999999996E-2</v>
      </c>
    </row>
    <row r="59" spans="1:100" x14ac:dyDescent="0.2">
      <c r="A59" s="76" t="str">
        <f>"F"&amp;B59</f>
        <v>F10kmRoad</v>
      </c>
      <c r="B59" s="77" t="s">
        <v>211</v>
      </c>
      <c r="C59" s="76">
        <v>10</v>
      </c>
      <c r="D59" s="76">
        <v>1820</v>
      </c>
      <c r="E59" s="76">
        <v>0.72360000000000002</v>
      </c>
      <c r="F59" s="76">
        <v>0.75660000000000005</v>
      </c>
      <c r="G59" s="76">
        <v>0.78739999999999999</v>
      </c>
      <c r="H59" s="76">
        <v>0.81599999999999995</v>
      </c>
      <c r="I59" s="76">
        <v>0.84240000000000004</v>
      </c>
      <c r="J59" s="76">
        <v>0.86660000000000004</v>
      </c>
      <c r="K59" s="76">
        <v>0.88859999999999995</v>
      </c>
      <c r="L59" s="76">
        <v>0.90839999999999999</v>
      </c>
      <c r="M59" s="76">
        <v>0.92600000000000005</v>
      </c>
      <c r="N59" s="76">
        <v>0.94140000000000001</v>
      </c>
      <c r="O59" s="76">
        <v>0.9546</v>
      </c>
      <c r="P59" s="76">
        <v>0.9667</v>
      </c>
      <c r="Q59" s="76">
        <v>0.9788</v>
      </c>
      <c r="R59" s="76">
        <v>0.98919999999999997</v>
      </c>
      <c r="S59" s="76">
        <v>0.99609999999999999</v>
      </c>
      <c r="T59" s="76">
        <v>0.99960000000000004</v>
      </c>
      <c r="U59" s="76">
        <v>1</v>
      </c>
      <c r="V59" s="76">
        <v>1</v>
      </c>
      <c r="W59" s="76">
        <v>1</v>
      </c>
      <c r="X59" s="76">
        <v>1</v>
      </c>
      <c r="Y59" s="76">
        <v>1</v>
      </c>
      <c r="Z59" s="76">
        <v>1</v>
      </c>
      <c r="AA59" s="76">
        <v>1</v>
      </c>
      <c r="AB59" s="76">
        <v>1</v>
      </c>
      <c r="AC59" s="76">
        <v>1</v>
      </c>
      <c r="AD59" s="76">
        <v>0.99970000000000003</v>
      </c>
      <c r="AE59" s="76">
        <v>0.99890000000000001</v>
      </c>
      <c r="AF59" s="76">
        <v>0.99760000000000004</v>
      </c>
      <c r="AG59" s="76">
        <v>0.99570000000000003</v>
      </c>
      <c r="AH59" s="76">
        <v>0.99339999999999995</v>
      </c>
      <c r="AI59" s="76">
        <v>0.99039999999999995</v>
      </c>
      <c r="AJ59" s="76">
        <v>0.98699999999999999</v>
      </c>
      <c r="AK59" s="76">
        <v>0.98299999999999998</v>
      </c>
      <c r="AL59" s="76">
        <v>0.97850000000000004</v>
      </c>
      <c r="AM59" s="76">
        <v>0.97340000000000004</v>
      </c>
      <c r="AN59" s="76">
        <v>0.96779999999999999</v>
      </c>
      <c r="AO59" s="76">
        <v>0.9617</v>
      </c>
      <c r="AP59" s="76">
        <v>0.95509999999999995</v>
      </c>
      <c r="AQ59" s="76">
        <v>0.94789999999999996</v>
      </c>
      <c r="AR59" s="76">
        <v>0.94020000000000004</v>
      </c>
      <c r="AS59" s="76">
        <v>0.93189999999999995</v>
      </c>
      <c r="AT59" s="76">
        <v>0.92320000000000002</v>
      </c>
      <c r="AU59" s="76">
        <v>0.91390000000000005</v>
      </c>
      <c r="AV59" s="76">
        <v>0.90400000000000003</v>
      </c>
      <c r="AW59" s="76">
        <v>0.89370000000000005</v>
      </c>
      <c r="AX59" s="76">
        <v>0.88280000000000003</v>
      </c>
      <c r="AY59" s="76">
        <v>0.87190000000000001</v>
      </c>
      <c r="AZ59" s="76">
        <v>0.86099999999999999</v>
      </c>
      <c r="BA59" s="76">
        <v>0.85009999999999997</v>
      </c>
      <c r="BB59" s="76">
        <v>0.83919999999999995</v>
      </c>
      <c r="BC59" s="76">
        <v>0.82830000000000004</v>
      </c>
      <c r="BD59" s="76">
        <v>0.81740000000000002</v>
      </c>
      <c r="BE59" s="76">
        <v>0.80649999999999999</v>
      </c>
      <c r="BF59" s="76">
        <v>0.79559999999999997</v>
      </c>
      <c r="BG59" s="76">
        <v>0.78469999999999995</v>
      </c>
      <c r="BH59" s="76">
        <v>0.77380000000000004</v>
      </c>
      <c r="BI59" s="76">
        <v>0.76290000000000002</v>
      </c>
      <c r="BJ59" s="76">
        <v>0.752</v>
      </c>
      <c r="BK59" s="76">
        <v>0.74109999999999998</v>
      </c>
      <c r="BL59" s="76">
        <v>0.73019999999999996</v>
      </c>
      <c r="BM59" s="76">
        <v>0.71930000000000005</v>
      </c>
      <c r="BN59" s="76">
        <v>0.70840000000000003</v>
      </c>
      <c r="BO59" s="76">
        <v>0.69750000000000001</v>
      </c>
      <c r="BP59" s="76">
        <v>0.68659999999999999</v>
      </c>
      <c r="BQ59" s="76">
        <v>0.67569999999999997</v>
      </c>
      <c r="BR59" s="76">
        <v>0.66479999999999995</v>
      </c>
      <c r="BS59" s="76">
        <v>0.65390000000000004</v>
      </c>
      <c r="BT59" s="76">
        <v>0.64300000000000002</v>
      </c>
      <c r="BU59" s="76">
        <v>0.6321</v>
      </c>
      <c r="BV59" s="76">
        <v>0.62119999999999997</v>
      </c>
      <c r="BW59" s="76">
        <v>0.61029999999999995</v>
      </c>
      <c r="BX59" s="76">
        <v>0.59940000000000004</v>
      </c>
      <c r="BY59" s="76">
        <v>0.58850000000000002</v>
      </c>
      <c r="BZ59" s="76">
        <v>0.5776</v>
      </c>
      <c r="CA59" s="76">
        <v>0.56669999999999998</v>
      </c>
      <c r="CB59" s="76">
        <v>0.55520000000000003</v>
      </c>
      <c r="CC59" s="76">
        <v>0.54249999999999998</v>
      </c>
      <c r="CD59" s="76">
        <v>0.52859999999999996</v>
      </c>
      <c r="CE59" s="76">
        <v>0.51349999999999996</v>
      </c>
      <c r="CF59" s="76">
        <v>0.49719999999999998</v>
      </c>
      <c r="CG59" s="76">
        <v>0.47970000000000002</v>
      </c>
      <c r="CH59" s="76">
        <v>0.46100000000000002</v>
      </c>
      <c r="CI59" s="76">
        <v>0.44109999999999999</v>
      </c>
      <c r="CJ59" s="76">
        <v>0.42</v>
      </c>
      <c r="CK59" s="76">
        <v>0.3977</v>
      </c>
      <c r="CL59" s="76">
        <v>0.37419999999999998</v>
      </c>
      <c r="CM59" s="76">
        <v>0.34949999999999998</v>
      </c>
      <c r="CN59" s="76">
        <v>0.3236</v>
      </c>
      <c r="CO59" s="76">
        <v>0.29649999999999999</v>
      </c>
      <c r="CP59" s="76">
        <v>0.26819999999999999</v>
      </c>
      <c r="CQ59" s="76">
        <v>0.2387</v>
      </c>
      <c r="CR59" s="76">
        <v>0.20799999999999999</v>
      </c>
      <c r="CS59" s="76">
        <v>0.17610000000000001</v>
      </c>
      <c r="CT59" s="76">
        <v>0.14299999999999999</v>
      </c>
      <c r="CU59" s="76">
        <v>0.1087</v>
      </c>
      <c r="CV59" s="76">
        <v>7.3200000000000001E-2</v>
      </c>
    </row>
    <row r="60" spans="1:100" x14ac:dyDescent="0.2">
      <c r="A60" s="76" t="s">
        <v>212</v>
      </c>
      <c r="B60" s="76" t="str">
        <f>MID(A60,2,100)</f>
        <v>10km</v>
      </c>
      <c r="C60" s="76">
        <v>10</v>
      </c>
      <c r="D60" s="76">
        <v>1801.09</v>
      </c>
      <c r="E60" s="76">
        <v>0.72499999999999998</v>
      </c>
      <c r="F60" s="76">
        <v>0.75790000000000002</v>
      </c>
      <c r="G60" s="76">
        <v>0.78859999999999997</v>
      </c>
      <c r="H60" s="76">
        <v>0.81710000000000005</v>
      </c>
      <c r="I60" s="76">
        <v>0.84340000000000004</v>
      </c>
      <c r="J60" s="76">
        <v>0.86750000000000005</v>
      </c>
      <c r="K60" s="76">
        <v>0.88939999999999997</v>
      </c>
      <c r="L60" s="76">
        <v>0.90910000000000002</v>
      </c>
      <c r="M60" s="76">
        <v>0.92659999999999998</v>
      </c>
      <c r="N60" s="76">
        <v>0.94189999999999996</v>
      </c>
      <c r="O60" s="76">
        <v>0.95499999999999996</v>
      </c>
      <c r="P60" s="76">
        <v>0.96699999999999997</v>
      </c>
      <c r="Q60" s="76">
        <v>0.97899999999999998</v>
      </c>
      <c r="R60" s="76">
        <v>0.98929999999999996</v>
      </c>
      <c r="S60" s="76">
        <v>0.99609999999999999</v>
      </c>
      <c r="T60" s="76">
        <v>0.99960000000000004</v>
      </c>
      <c r="U60" s="76">
        <v>1</v>
      </c>
      <c r="V60" s="76">
        <v>1</v>
      </c>
      <c r="W60" s="76">
        <v>1</v>
      </c>
      <c r="X60" s="76">
        <v>1</v>
      </c>
      <c r="Y60" s="76">
        <v>1</v>
      </c>
      <c r="Z60" s="76">
        <v>1</v>
      </c>
      <c r="AA60" s="76">
        <v>1</v>
      </c>
      <c r="AB60" s="76">
        <v>1</v>
      </c>
      <c r="AC60" s="76">
        <v>1</v>
      </c>
      <c r="AD60" s="76">
        <v>0.99970000000000003</v>
      </c>
      <c r="AE60" s="76">
        <v>0.99890000000000001</v>
      </c>
      <c r="AF60" s="76">
        <v>0.99750000000000005</v>
      </c>
      <c r="AG60" s="76">
        <v>0.99550000000000005</v>
      </c>
      <c r="AH60" s="76">
        <v>0.99299999999999999</v>
      </c>
      <c r="AI60" s="76">
        <v>0.99</v>
      </c>
      <c r="AJ60" s="76">
        <v>0.98629999999999995</v>
      </c>
      <c r="AK60" s="76">
        <v>0.98209999999999997</v>
      </c>
      <c r="AL60" s="76">
        <v>0.97740000000000005</v>
      </c>
      <c r="AM60" s="76">
        <v>0.97209999999999996</v>
      </c>
      <c r="AN60" s="76">
        <v>0.96619999999999995</v>
      </c>
      <c r="AO60" s="76">
        <v>0.95979999999999999</v>
      </c>
      <c r="AP60" s="76">
        <v>0.95279999999999998</v>
      </c>
      <c r="AQ60" s="76">
        <v>0.94530000000000003</v>
      </c>
      <c r="AR60" s="76">
        <v>0.93720000000000003</v>
      </c>
      <c r="AS60" s="76">
        <v>0.92849999999999999</v>
      </c>
      <c r="AT60" s="76">
        <v>0.91930000000000001</v>
      </c>
      <c r="AU60" s="76">
        <v>0.90959999999999996</v>
      </c>
      <c r="AV60" s="76">
        <v>0.8992</v>
      </c>
      <c r="AW60" s="76">
        <v>0.88829999999999998</v>
      </c>
      <c r="AX60" s="76">
        <v>0.877</v>
      </c>
      <c r="AY60" s="76">
        <v>0.86550000000000005</v>
      </c>
      <c r="AZ60" s="76">
        <v>0.85399999999999998</v>
      </c>
      <c r="BA60" s="76">
        <v>0.84250000000000003</v>
      </c>
      <c r="BB60" s="76">
        <v>0.83099999999999996</v>
      </c>
      <c r="BC60" s="76">
        <v>0.81950000000000001</v>
      </c>
      <c r="BD60" s="76">
        <v>0.80800000000000005</v>
      </c>
      <c r="BE60" s="76">
        <v>0.79649999999999999</v>
      </c>
      <c r="BF60" s="76">
        <v>0.78500000000000003</v>
      </c>
      <c r="BG60" s="76">
        <v>0.77349999999999997</v>
      </c>
      <c r="BH60" s="76">
        <v>0.76200000000000001</v>
      </c>
      <c r="BI60" s="76">
        <v>0.75049999999999994</v>
      </c>
      <c r="BJ60" s="76">
        <v>0.73899999999999999</v>
      </c>
      <c r="BK60" s="76">
        <v>0.72750000000000004</v>
      </c>
      <c r="BL60" s="76">
        <v>0.71599999999999997</v>
      </c>
      <c r="BM60" s="76">
        <v>0.70450000000000002</v>
      </c>
      <c r="BN60" s="76">
        <v>0.69299999999999995</v>
      </c>
      <c r="BO60" s="76">
        <v>0.68149999999999999</v>
      </c>
      <c r="BP60" s="76">
        <v>0.67</v>
      </c>
      <c r="BQ60" s="76">
        <v>0.65849999999999997</v>
      </c>
      <c r="BR60" s="76">
        <v>0.64700000000000002</v>
      </c>
      <c r="BS60" s="76">
        <v>0.63549999999999995</v>
      </c>
      <c r="BT60" s="76">
        <v>0.624</v>
      </c>
      <c r="BU60" s="76">
        <v>0.61250000000000004</v>
      </c>
      <c r="BV60" s="76">
        <v>0.60099999999999998</v>
      </c>
      <c r="BW60" s="76">
        <v>0.58950000000000002</v>
      </c>
      <c r="BX60" s="76">
        <v>0.57799999999999996</v>
      </c>
      <c r="BY60" s="76">
        <v>0.5665</v>
      </c>
      <c r="BZ60" s="76">
        <v>0.55500000000000005</v>
      </c>
      <c r="CA60" s="76">
        <v>0.54349999999999998</v>
      </c>
      <c r="CB60" s="76">
        <v>0.53200000000000003</v>
      </c>
      <c r="CC60" s="76">
        <v>0.52</v>
      </c>
      <c r="CD60" s="76">
        <v>0.50700000000000001</v>
      </c>
      <c r="CE60" s="76">
        <v>0.49299999999999999</v>
      </c>
      <c r="CF60" s="76">
        <v>0.47799999999999998</v>
      </c>
      <c r="CG60" s="76">
        <v>0.46200000000000002</v>
      </c>
      <c r="CH60" s="76">
        <v>0.44500000000000001</v>
      </c>
      <c r="CI60" s="76">
        <v>0.42699999999999999</v>
      </c>
      <c r="CJ60" s="76">
        <v>0.40799999999999997</v>
      </c>
      <c r="CK60" s="76">
        <v>0.38800000000000001</v>
      </c>
      <c r="CL60" s="76">
        <v>0.36699999999999999</v>
      </c>
      <c r="CM60" s="76">
        <v>0.34499999999999997</v>
      </c>
      <c r="CN60" s="76">
        <v>0.32200000000000001</v>
      </c>
      <c r="CO60" s="76">
        <v>0.29799999999999999</v>
      </c>
      <c r="CP60" s="76">
        <v>0.27300000000000002</v>
      </c>
      <c r="CQ60" s="76">
        <v>0.247</v>
      </c>
      <c r="CR60" s="76">
        <v>0.22</v>
      </c>
      <c r="CS60" s="76">
        <v>0.192</v>
      </c>
      <c r="CT60" s="76">
        <v>0.16300000000000001</v>
      </c>
      <c r="CU60" s="76">
        <v>0.13300000000000001</v>
      </c>
      <c r="CV60" s="76">
        <v>0.10199999999999999</v>
      </c>
    </row>
    <row r="61" spans="1:100" x14ac:dyDescent="0.2">
      <c r="A61" s="76" t="str">
        <f>"F"&amp;B61</f>
        <v>F12km</v>
      </c>
      <c r="B61" s="77" t="s">
        <v>213</v>
      </c>
      <c r="C61" s="76">
        <v>12</v>
      </c>
      <c r="D61" s="76">
        <v>2200</v>
      </c>
      <c r="E61" s="76">
        <v>0.71809999999999996</v>
      </c>
      <c r="F61" s="76">
        <v>0.75149999999999995</v>
      </c>
      <c r="G61" s="76">
        <v>0.78269999999999995</v>
      </c>
      <c r="H61" s="76">
        <v>0.81169999999999998</v>
      </c>
      <c r="I61" s="76">
        <v>0.83850000000000002</v>
      </c>
      <c r="J61" s="76">
        <v>0.86309999999999998</v>
      </c>
      <c r="K61" s="76">
        <v>0.88549999999999995</v>
      </c>
      <c r="L61" s="76">
        <v>0.90569999999999995</v>
      </c>
      <c r="M61" s="76">
        <v>0.92369999999999997</v>
      </c>
      <c r="N61" s="76">
        <v>0.9395</v>
      </c>
      <c r="O61" s="76">
        <v>0.95309999999999995</v>
      </c>
      <c r="P61" s="76">
        <v>0.96560000000000001</v>
      </c>
      <c r="Q61" s="76">
        <v>0.97809999999999997</v>
      </c>
      <c r="R61" s="76">
        <v>0.98880000000000001</v>
      </c>
      <c r="S61" s="76">
        <v>0.996</v>
      </c>
      <c r="T61" s="76">
        <v>0.99960000000000004</v>
      </c>
      <c r="U61" s="76">
        <v>1</v>
      </c>
      <c r="V61" s="76">
        <v>1</v>
      </c>
      <c r="W61" s="76">
        <v>1</v>
      </c>
      <c r="X61" s="76">
        <v>1</v>
      </c>
      <c r="Y61" s="76">
        <v>1</v>
      </c>
      <c r="Z61" s="76">
        <v>1</v>
      </c>
      <c r="AA61" s="76">
        <v>1</v>
      </c>
      <c r="AB61" s="76">
        <v>1</v>
      </c>
      <c r="AC61" s="76">
        <v>1</v>
      </c>
      <c r="AD61" s="76">
        <v>0.99970000000000003</v>
      </c>
      <c r="AE61" s="76">
        <v>0.99890000000000001</v>
      </c>
      <c r="AF61" s="76">
        <v>0.99760000000000004</v>
      </c>
      <c r="AG61" s="76">
        <v>0.99570000000000003</v>
      </c>
      <c r="AH61" s="76">
        <v>0.99339999999999995</v>
      </c>
      <c r="AI61" s="76">
        <v>0.99039999999999995</v>
      </c>
      <c r="AJ61" s="76">
        <v>0.98699999999999999</v>
      </c>
      <c r="AK61" s="76">
        <v>0.98299999999999998</v>
      </c>
      <c r="AL61" s="76">
        <v>0.97850000000000004</v>
      </c>
      <c r="AM61" s="76">
        <v>0.97340000000000004</v>
      </c>
      <c r="AN61" s="76">
        <v>0.96779999999999999</v>
      </c>
      <c r="AO61" s="76">
        <v>0.9617</v>
      </c>
      <c r="AP61" s="76">
        <v>0.95509999999999995</v>
      </c>
      <c r="AQ61" s="76">
        <v>0.94789999999999996</v>
      </c>
      <c r="AR61" s="76">
        <v>0.94020000000000004</v>
      </c>
      <c r="AS61" s="76">
        <v>0.93189999999999995</v>
      </c>
      <c r="AT61" s="76">
        <v>0.92320000000000002</v>
      </c>
      <c r="AU61" s="76">
        <v>0.91390000000000005</v>
      </c>
      <c r="AV61" s="76">
        <v>0.90400000000000003</v>
      </c>
      <c r="AW61" s="76">
        <v>0.89370000000000005</v>
      </c>
      <c r="AX61" s="76">
        <v>0.88280000000000003</v>
      </c>
      <c r="AY61" s="76">
        <v>0.87190000000000001</v>
      </c>
      <c r="AZ61" s="76">
        <v>0.86099999999999999</v>
      </c>
      <c r="BA61" s="76">
        <v>0.85009999999999997</v>
      </c>
      <c r="BB61" s="76">
        <v>0.83919999999999995</v>
      </c>
      <c r="BC61" s="76">
        <v>0.82830000000000004</v>
      </c>
      <c r="BD61" s="76">
        <v>0.81740000000000002</v>
      </c>
      <c r="BE61" s="76">
        <v>0.80649999999999999</v>
      </c>
      <c r="BF61" s="76">
        <v>0.79559999999999997</v>
      </c>
      <c r="BG61" s="76">
        <v>0.78469999999999995</v>
      </c>
      <c r="BH61" s="76">
        <v>0.77380000000000004</v>
      </c>
      <c r="BI61" s="76">
        <v>0.76290000000000002</v>
      </c>
      <c r="BJ61" s="76">
        <v>0.752</v>
      </c>
      <c r="BK61" s="76">
        <v>0.74109999999999998</v>
      </c>
      <c r="BL61" s="76">
        <v>0.73019999999999996</v>
      </c>
      <c r="BM61" s="76">
        <v>0.71930000000000005</v>
      </c>
      <c r="BN61" s="76">
        <v>0.70840000000000003</v>
      </c>
      <c r="BO61" s="76">
        <v>0.69750000000000001</v>
      </c>
      <c r="BP61" s="76">
        <v>0.68659999999999999</v>
      </c>
      <c r="BQ61" s="76">
        <v>0.67569999999999997</v>
      </c>
      <c r="BR61" s="76">
        <v>0.66479999999999995</v>
      </c>
      <c r="BS61" s="76">
        <v>0.65390000000000004</v>
      </c>
      <c r="BT61" s="76">
        <v>0.64300000000000002</v>
      </c>
      <c r="BU61" s="76">
        <v>0.6321</v>
      </c>
      <c r="BV61" s="76">
        <v>0.62119999999999997</v>
      </c>
      <c r="BW61" s="76">
        <v>0.61029999999999995</v>
      </c>
      <c r="BX61" s="76">
        <v>0.59940000000000004</v>
      </c>
      <c r="BY61" s="76">
        <v>0.58850000000000002</v>
      </c>
      <c r="BZ61" s="76">
        <v>0.5776</v>
      </c>
      <c r="CA61" s="76">
        <v>0.56669999999999998</v>
      </c>
      <c r="CB61" s="76">
        <v>0.55520000000000003</v>
      </c>
      <c r="CC61" s="76">
        <v>0.54249999999999998</v>
      </c>
      <c r="CD61" s="76">
        <v>0.52859999999999996</v>
      </c>
      <c r="CE61" s="76">
        <v>0.51349999999999996</v>
      </c>
      <c r="CF61" s="76">
        <v>0.49719999999999998</v>
      </c>
      <c r="CG61" s="76">
        <v>0.47970000000000002</v>
      </c>
      <c r="CH61" s="76">
        <v>0.46100000000000002</v>
      </c>
      <c r="CI61" s="76">
        <v>0.44109999999999999</v>
      </c>
      <c r="CJ61" s="76">
        <v>0.42</v>
      </c>
      <c r="CK61" s="76">
        <v>0.3977</v>
      </c>
      <c r="CL61" s="76">
        <v>0.37419999999999998</v>
      </c>
      <c r="CM61" s="76">
        <v>0.34949999999999998</v>
      </c>
      <c r="CN61" s="76">
        <v>0.3236</v>
      </c>
      <c r="CO61" s="76">
        <v>0.29649999999999999</v>
      </c>
      <c r="CP61" s="76">
        <v>0.26819999999999999</v>
      </c>
      <c r="CQ61" s="76">
        <v>0.2387</v>
      </c>
      <c r="CR61" s="76">
        <v>0.20799999999999999</v>
      </c>
      <c r="CS61" s="76">
        <v>0.17610000000000001</v>
      </c>
      <c r="CT61" s="76">
        <v>0.14299999999999999</v>
      </c>
      <c r="CU61" s="76">
        <v>0.1087</v>
      </c>
      <c r="CV61" s="76">
        <v>7.3200000000000001E-2</v>
      </c>
    </row>
    <row r="62" spans="1:100" x14ac:dyDescent="0.2">
      <c r="A62" s="76" t="str">
        <f>"F"&amp;B62</f>
        <v>F15km</v>
      </c>
      <c r="B62" s="77" t="s">
        <v>214</v>
      </c>
      <c r="C62" s="76">
        <v>15</v>
      </c>
      <c r="D62" s="76">
        <v>2772</v>
      </c>
      <c r="E62" s="76">
        <v>0.69750000000000001</v>
      </c>
      <c r="F62" s="76">
        <v>0.73240000000000005</v>
      </c>
      <c r="G62" s="76">
        <v>0.7651</v>
      </c>
      <c r="H62" s="76">
        <v>0.79559999999999997</v>
      </c>
      <c r="I62" s="76">
        <v>0.82389999999999997</v>
      </c>
      <c r="J62" s="76">
        <v>0.85</v>
      </c>
      <c r="K62" s="76">
        <v>0.87390000000000001</v>
      </c>
      <c r="L62" s="76">
        <v>0.89559999999999995</v>
      </c>
      <c r="M62" s="76">
        <v>0.91510000000000002</v>
      </c>
      <c r="N62" s="76">
        <v>0.93240000000000001</v>
      </c>
      <c r="O62" s="76">
        <v>0.94750000000000001</v>
      </c>
      <c r="P62" s="76">
        <v>0.96150000000000002</v>
      </c>
      <c r="Q62" s="76">
        <v>0.97550000000000003</v>
      </c>
      <c r="R62" s="76">
        <v>0.98750000000000004</v>
      </c>
      <c r="S62" s="76">
        <v>0.99550000000000005</v>
      </c>
      <c r="T62" s="76">
        <v>0.99950000000000006</v>
      </c>
      <c r="U62" s="76">
        <v>1</v>
      </c>
      <c r="V62" s="76">
        <v>1</v>
      </c>
      <c r="W62" s="76">
        <v>1</v>
      </c>
      <c r="X62" s="76">
        <v>1</v>
      </c>
      <c r="Y62" s="76">
        <v>1</v>
      </c>
      <c r="Z62" s="76">
        <v>1</v>
      </c>
      <c r="AA62" s="76">
        <v>1</v>
      </c>
      <c r="AB62" s="76">
        <v>1</v>
      </c>
      <c r="AC62" s="76">
        <v>1</v>
      </c>
      <c r="AD62" s="76">
        <v>0.99970000000000003</v>
      </c>
      <c r="AE62" s="76">
        <v>0.99890000000000001</v>
      </c>
      <c r="AF62" s="76">
        <v>0.99760000000000004</v>
      </c>
      <c r="AG62" s="76">
        <v>0.99570000000000003</v>
      </c>
      <c r="AH62" s="76">
        <v>0.99339999999999995</v>
      </c>
      <c r="AI62" s="76">
        <v>0.99039999999999995</v>
      </c>
      <c r="AJ62" s="76">
        <v>0.98699999999999999</v>
      </c>
      <c r="AK62" s="76">
        <v>0.98299999999999998</v>
      </c>
      <c r="AL62" s="76">
        <v>0.97850000000000004</v>
      </c>
      <c r="AM62" s="76">
        <v>0.97340000000000004</v>
      </c>
      <c r="AN62" s="76">
        <v>0.96779999999999999</v>
      </c>
      <c r="AO62" s="76">
        <v>0.9617</v>
      </c>
      <c r="AP62" s="76">
        <v>0.95509999999999995</v>
      </c>
      <c r="AQ62" s="76">
        <v>0.94789999999999996</v>
      </c>
      <c r="AR62" s="76">
        <v>0.94020000000000004</v>
      </c>
      <c r="AS62" s="76">
        <v>0.93189999999999995</v>
      </c>
      <c r="AT62" s="76">
        <v>0.92320000000000002</v>
      </c>
      <c r="AU62" s="76">
        <v>0.91390000000000005</v>
      </c>
      <c r="AV62" s="76">
        <v>0.90400000000000003</v>
      </c>
      <c r="AW62" s="76">
        <v>0.89370000000000005</v>
      </c>
      <c r="AX62" s="76">
        <v>0.88280000000000003</v>
      </c>
      <c r="AY62" s="76">
        <v>0.87190000000000001</v>
      </c>
      <c r="AZ62" s="76">
        <v>0.86099999999999999</v>
      </c>
      <c r="BA62" s="76">
        <v>0.85009999999999997</v>
      </c>
      <c r="BB62" s="76">
        <v>0.83919999999999995</v>
      </c>
      <c r="BC62" s="76">
        <v>0.82830000000000004</v>
      </c>
      <c r="BD62" s="76">
        <v>0.81740000000000002</v>
      </c>
      <c r="BE62" s="76">
        <v>0.80649999999999999</v>
      </c>
      <c r="BF62" s="76">
        <v>0.79559999999999997</v>
      </c>
      <c r="BG62" s="76">
        <v>0.78469999999999995</v>
      </c>
      <c r="BH62" s="76">
        <v>0.77380000000000004</v>
      </c>
      <c r="BI62" s="76">
        <v>0.76290000000000002</v>
      </c>
      <c r="BJ62" s="76">
        <v>0.752</v>
      </c>
      <c r="BK62" s="76">
        <v>0.74109999999999998</v>
      </c>
      <c r="BL62" s="76">
        <v>0.73019999999999996</v>
      </c>
      <c r="BM62" s="76">
        <v>0.71930000000000005</v>
      </c>
      <c r="BN62" s="76">
        <v>0.70840000000000003</v>
      </c>
      <c r="BO62" s="76">
        <v>0.69750000000000001</v>
      </c>
      <c r="BP62" s="76">
        <v>0.68659999999999999</v>
      </c>
      <c r="BQ62" s="76">
        <v>0.67569999999999997</v>
      </c>
      <c r="BR62" s="76">
        <v>0.66479999999999995</v>
      </c>
      <c r="BS62" s="76">
        <v>0.65390000000000004</v>
      </c>
      <c r="BT62" s="76">
        <v>0.64300000000000002</v>
      </c>
      <c r="BU62" s="76">
        <v>0.6321</v>
      </c>
      <c r="BV62" s="76">
        <v>0.62119999999999997</v>
      </c>
      <c r="BW62" s="76">
        <v>0.61029999999999995</v>
      </c>
      <c r="BX62" s="76">
        <v>0.59940000000000004</v>
      </c>
      <c r="BY62" s="76">
        <v>0.58850000000000002</v>
      </c>
      <c r="BZ62" s="76">
        <v>0.5776</v>
      </c>
      <c r="CA62" s="76">
        <v>0.56669999999999998</v>
      </c>
      <c r="CB62" s="76">
        <v>0.55520000000000003</v>
      </c>
      <c r="CC62" s="76">
        <v>0.54249999999999998</v>
      </c>
      <c r="CD62" s="76">
        <v>0.52859999999999996</v>
      </c>
      <c r="CE62" s="76">
        <v>0.51349999999999996</v>
      </c>
      <c r="CF62" s="76">
        <v>0.49719999999999998</v>
      </c>
      <c r="CG62" s="76">
        <v>0.47970000000000002</v>
      </c>
      <c r="CH62" s="76">
        <v>0.46100000000000002</v>
      </c>
      <c r="CI62" s="76">
        <v>0.44109999999999999</v>
      </c>
      <c r="CJ62" s="76">
        <v>0.42</v>
      </c>
      <c r="CK62" s="76">
        <v>0.3977</v>
      </c>
      <c r="CL62" s="76">
        <v>0.37419999999999998</v>
      </c>
      <c r="CM62" s="76">
        <v>0.34949999999999998</v>
      </c>
      <c r="CN62" s="76">
        <v>0.3236</v>
      </c>
      <c r="CO62" s="76">
        <v>0.29649999999999999</v>
      </c>
      <c r="CP62" s="76">
        <v>0.26819999999999999</v>
      </c>
      <c r="CQ62" s="76">
        <v>0.2387</v>
      </c>
      <c r="CR62" s="76">
        <v>0.20799999999999999</v>
      </c>
      <c r="CS62" s="76">
        <v>0.17610000000000001</v>
      </c>
      <c r="CT62" s="76">
        <v>0.14299999999999999</v>
      </c>
      <c r="CU62" s="76">
        <v>0.1087</v>
      </c>
      <c r="CV62" s="76">
        <v>7.3200000000000001E-2</v>
      </c>
    </row>
    <row r="63" spans="1:100" x14ac:dyDescent="0.2">
      <c r="A63" s="76" t="str">
        <f>"F"&amp;B63</f>
        <v>F10Mile</v>
      </c>
      <c r="B63" s="77" t="s">
        <v>215</v>
      </c>
      <c r="C63" s="76">
        <v>16.09</v>
      </c>
      <c r="D63" s="76">
        <v>2981</v>
      </c>
      <c r="E63" s="76">
        <v>0.68379999999999996</v>
      </c>
      <c r="F63" s="76">
        <v>0.71970000000000001</v>
      </c>
      <c r="G63" s="76">
        <v>0.75339999999999996</v>
      </c>
      <c r="H63" s="76">
        <v>0.78490000000000004</v>
      </c>
      <c r="I63" s="76">
        <v>0.81420000000000003</v>
      </c>
      <c r="J63" s="76">
        <v>0.84130000000000005</v>
      </c>
      <c r="K63" s="76">
        <v>0.86619999999999997</v>
      </c>
      <c r="L63" s="76">
        <v>0.88890000000000002</v>
      </c>
      <c r="M63" s="76">
        <v>0.90939999999999999</v>
      </c>
      <c r="N63" s="76">
        <v>0.92769999999999997</v>
      </c>
      <c r="O63" s="76">
        <v>0.94379999999999997</v>
      </c>
      <c r="P63" s="76">
        <v>0.95879999999999999</v>
      </c>
      <c r="Q63" s="76">
        <v>0.9738</v>
      </c>
      <c r="R63" s="76">
        <v>0.98660000000000003</v>
      </c>
      <c r="S63" s="76">
        <v>0.99519999999999997</v>
      </c>
      <c r="T63" s="76">
        <v>0.99950000000000006</v>
      </c>
      <c r="U63" s="76">
        <v>1</v>
      </c>
      <c r="V63" s="76">
        <v>1</v>
      </c>
      <c r="W63" s="76">
        <v>1</v>
      </c>
      <c r="X63" s="76">
        <v>1</v>
      </c>
      <c r="Y63" s="76">
        <v>1</v>
      </c>
      <c r="Z63" s="76">
        <v>1</v>
      </c>
      <c r="AA63" s="76">
        <v>1</v>
      </c>
      <c r="AB63" s="76">
        <v>1</v>
      </c>
      <c r="AC63" s="76">
        <v>1</v>
      </c>
      <c r="AD63" s="76">
        <v>0.99970000000000003</v>
      </c>
      <c r="AE63" s="76">
        <v>0.99890000000000001</v>
      </c>
      <c r="AF63" s="76">
        <v>0.99760000000000004</v>
      </c>
      <c r="AG63" s="76">
        <v>0.99570000000000003</v>
      </c>
      <c r="AH63" s="76">
        <v>0.99339999999999995</v>
      </c>
      <c r="AI63" s="76">
        <v>0.99039999999999995</v>
      </c>
      <c r="AJ63" s="76">
        <v>0.98699999999999999</v>
      </c>
      <c r="AK63" s="76">
        <v>0.98299999999999998</v>
      </c>
      <c r="AL63" s="76">
        <v>0.97850000000000004</v>
      </c>
      <c r="AM63" s="76">
        <v>0.97340000000000004</v>
      </c>
      <c r="AN63" s="76">
        <v>0.96779999999999999</v>
      </c>
      <c r="AO63" s="76">
        <v>0.9617</v>
      </c>
      <c r="AP63" s="76">
        <v>0.95509999999999995</v>
      </c>
      <c r="AQ63" s="76">
        <v>0.94789999999999996</v>
      </c>
      <c r="AR63" s="76">
        <v>0.94020000000000004</v>
      </c>
      <c r="AS63" s="76">
        <v>0.93189999999999995</v>
      </c>
      <c r="AT63" s="76">
        <v>0.92320000000000002</v>
      </c>
      <c r="AU63" s="76">
        <v>0.91390000000000005</v>
      </c>
      <c r="AV63" s="76">
        <v>0.90400000000000003</v>
      </c>
      <c r="AW63" s="76">
        <v>0.89370000000000005</v>
      </c>
      <c r="AX63" s="76">
        <v>0.88280000000000003</v>
      </c>
      <c r="AY63" s="76">
        <v>0.87190000000000001</v>
      </c>
      <c r="AZ63" s="76">
        <v>0.86099999999999999</v>
      </c>
      <c r="BA63" s="76">
        <v>0.85009999999999997</v>
      </c>
      <c r="BB63" s="76">
        <v>0.83919999999999995</v>
      </c>
      <c r="BC63" s="76">
        <v>0.82830000000000004</v>
      </c>
      <c r="BD63" s="76">
        <v>0.81740000000000002</v>
      </c>
      <c r="BE63" s="76">
        <v>0.80649999999999999</v>
      </c>
      <c r="BF63" s="76">
        <v>0.79559999999999997</v>
      </c>
      <c r="BG63" s="76">
        <v>0.78469999999999995</v>
      </c>
      <c r="BH63" s="76">
        <v>0.77380000000000004</v>
      </c>
      <c r="BI63" s="76">
        <v>0.76290000000000002</v>
      </c>
      <c r="BJ63" s="76">
        <v>0.752</v>
      </c>
      <c r="BK63" s="76">
        <v>0.74109999999999998</v>
      </c>
      <c r="BL63" s="76">
        <v>0.73019999999999996</v>
      </c>
      <c r="BM63" s="76">
        <v>0.71930000000000005</v>
      </c>
      <c r="BN63" s="76">
        <v>0.70840000000000003</v>
      </c>
      <c r="BO63" s="76">
        <v>0.69750000000000001</v>
      </c>
      <c r="BP63" s="76">
        <v>0.68659999999999999</v>
      </c>
      <c r="BQ63" s="76">
        <v>0.67569999999999997</v>
      </c>
      <c r="BR63" s="76">
        <v>0.66479999999999995</v>
      </c>
      <c r="BS63" s="76">
        <v>0.65390000000000004</v>
      </c>
      <c r="BT63" s="76">
        <v>0.64300000000000002</v>
      </c>
      <c r="BU63" s="76">
        <v>0.6321</v>
      </c>
      <c r="BV63" s="76">
        <v>0.62119999999999997</v>
      </c>
      <c r="BW63" s="76">
        <v>0.61029999999999995</v>
      </c>
      <c r="BX63" s="76">
        <v>0.59940000000000004</v>
      </c>
      <c r="BY63" s="76">
        <v>0.58850000000000002</v>
      </c>
      <c r="BZ63" s="76">
        <v>0.5776</v>
      </c>
      <c r="CA63" s="76">
        <v>0.56669999999999998</v>
      </c>
      <c r="CB63" s="76">
        <v>0.55520000000000003</v>
      </c>
      <c r="CC63" s="76">
        <v>0.54249999999999998</v>
      </c>
      <c r="CD63" s="76">
        <v>0.52859999999999996</v>
      </c>
      <c r="CE63" s="76">
        <v>0.51349999999999996</v>
      </c>
      <c r="CF63" s="76">
        <v>0.49719999999999998</v>
      </c>
      <c r="CG63" s="76">
        <v>0.47970000000000002</v>
      </c>
      <c r="CH63" s="76">
        <v>0.46100000000000002</v>
      </c>
      <c r="CI63" s="76">
        <v>0.44109999999999999</v>
      </c>
      <c r="CJ63" s="76">
        <v>0.42</v>
      </c>
      <c r="CK63" s="76">
        <v>0.3977</v>
      </c>
      <c r="CL63" s="76">
        <v>0.37419999999999998</v>
      </c>
      <c r="CM63" s="76">
        <v>0.34949999999999998</v>
      </c>
      <c r="CN63" s="76">
        <v>0.3236</v>
      </c>
      <c r="CO63" s="76">
        <v>0.29649999999999999</v>
      </c>
      <c r="CP63" s="76">
        <v>0.26819999999999999</v>
      </c>
      <c r="CQ63" s="76">
        <v>0.2387</v>
      </c>
      <c r="CR63" s="76">
        <v>0.20799999999999999</v>
      </c>
      <c r="CS63" s="76">
        <v>0.17610000000000001</v>
      </c>
      <c r="CT63" s="76">
        <v>0.14299999999999999</v>
      </c>
      <c r="CU63" s="76">
        <v>0.1087</v>
      </c>
      <c r="CV63" s="76">
        <v>7.3200000000000001E-2</v>
      </c>
    </row>
    <row r="64" spans="1:100" x14ac:dyDescent="0.2">
      <c r="A64" s="76" t="str">
        <f>"F"&amp;B64</f>
        <v>F20km</v>
      </c>
      <c r="B64" s="77" t="s">
        <v>216</v>
      </c>
      <c r="C64" s="76">
        <v>20</v>
      </c>
      <c r="D64" s="76">
        <v>3738</v>
      </c>
      <c r="E64" s="76">
        <v>0.66310000000000002</v>
      </c>
      <c r="F64" s="76">
        <v>0.70050000000000001</v>
      </c>
      <c r="G64" s="76">
        <v>0.73570000000000002</v>
      </c>
      <c r="H64" s="76">
        <v>0.76870000000000005</v>
      </c>
      <c r="I64" s="76">
        <v>0.79949999999999999</v>
      </c>
      <c r="J64" s="76">
        <v>0.82809999999999995</v>
      </c>
      <c r="K64" s="76">
        <v>0.85450000000000004</v>
      </c>
      <c r="L64" s="76">
        <v>0.87870000000000004</v>
      </c>
      <c r="M64" s="76">
        <v>0.90069999999999995</v>
      </c>
      <c r="N64" s="76">
        <v>0.92049999999999998</v>
      </c>
      <c r="O64" s="76">
        <v>0.93810000000000004</v>
      </c>
      <c r="P64" s="76">
        <v>0.9546</v>
      </c>
      <c r="Q64" s="76">
        <v>0.97109999999999996</v>
      </c>
      <c r="R64" s="76">
        <v>0.98529999999999995</v>
      </c>
      <c r="S64" s="76">
        <v>0.99470000000000003</v>
      </c>
      <c r="T64" s="76">
        <v>0.99939999999999996</v>
      </c>
      <c r="U64" s="76">
        <v>1</v>
      </c>
      <c r="V64" s="76">
        <v>1</v>
      </c>
      <c r="W64" s="76">
        <v>1</v>
      </c>
      <c r="X64" s="76">
        <v>1</v>
      </c>
      <c r="Y64" s="76">
        <v>1</v>
      </c>
      <c r="Z64" s="76">
        <v>1</v>
      </c>
      <c r="AA64" s="76">
        <v>1</v>
      </c>
      <c r="AB64" s="76">
        <v>1</v>
      </c>
      <c r="AC64" s="76">
        <v>1</v>
      </c>
      <c r="AD64" s="76">
        <v>0.99970000000000003</v>
      </c>
      <c r="AE64" s="76">
        <v>0.99890000000000001</v>
      </c>
      <c r="AF64" s="76">
        <v>0.99760000000000004</v>
      </c>
      <c r="AG64" s="76">
        <v>0.99570000000000003</v>
      </c>
      <c r="AH64" s="76">
        <v>0.99339999999999995</v>
      </c>
      <c r="AI64" s="76">
        <v>0.99039999999999995</v>
      </c>
      <c r="AJ64" s="76">
        <v>0.98699999999999999</v>
      </c>
      <c r="AK64" s="76">
        <v>0.98299999999999998</v>
      </c>
      <c r="AL64" s="76">
        <v>0.97850000000000004</v>
      </c>
      <c r="AM64" s="76">
        <v>0.97340000000000004</v>
      </c>
      <c r="AN64" s="76">
        <v>0.96779999999999999</v>
      </c>
      <c r="AO64" s="76">
        <v>0.9617</v>
      </c>
      <c r="AP64" s="76">
        <v>0.95509999999999995</v>
      </c>
      <c r="AQ64" s="76">
        <v>0.94789999999999996</v>
      </c>
      <c r="AR64" s="76">
        <v>0.94020000000000004</v>
      </c>
      <c r="AS64" s="76">
        <v>0.93189999999999995</v>
      </c>
      <c r="AT64" s="76">
        <v>0.92320000000000002</v>
      </c>
      <c r="AU64" s="76">
        <v>0.91390000000000005</v>
      </c>
      <c r="AV64" s="76">
        <v>0.90400000000000003</v>
      </c>
      <c r="AW64" s="76">
        <v>0.89370000000000005</v>
      </c>
      <c r="AX64" s="76">
        <v>0.88280000000000003</v>
      </c>
      <c r="AY64" s="76">
        <v>0.87190000000000001</v>
      </c>
      <c r="AZ64" s="76">
        <v>0.86099999999999999</v>
      </c>
      <c r="BA64" s="76">
        <v>0.85009999999999997</v>
      </c>
      <c r="BB64" s="76">
        <v>0.83919999999999995</v>
      </c>
      <c r="BC64" s="76">
        <v>0.82830000000000004</v>
      </c>
      <c r="BD64" s="76">
        <v>0.81740000000000002</v>
      </c>
      <c r="BE64" s="76">
        <v>0.80649999999999999</v>
      </c>
      <c r="BF64" s="76">
        <v>0.79559999999999997</v>
      </c>
      <c r="BG64" s="76">
        <v>0.78469999999999995</v>
      </c>
      <c r="BH64" s="76">
        <v>0.77380000000000004</v>
      </c>
      <c r="BI64" s="76">
        <v>0.76290000000000002</v>
      </c>
      <c r="BJ64" s="76">
        <v>0.752</v>
      </c>
      <c r="BK64" s="76">
        <v>0.74109999999999998</v>
      </c>
      <c r="BL64" s="76">
        <v>0.73019999999999996</v>
      </c>
      <c r="BM64" s="76">
        <v>0.71930000000000005</v>
      </c>
      <c r="BN64" s="76">
        <v>0.70840000000000003</v>
      </c>
      <c r="BO64" s="76">
        <v>0.69750000000000001</v>
      </c>
      <c r="BP64" s="76">
        <v>0.68659999999999999</v>
      </c>
      <c r="BQ64" s="76">
        <v>0.67569999999999997</v>
      </c>
      <c r="BR64" s="76">
        <v>0.66479999999999995</v>
      </c>
      <c r="BS64" s="76">
        <v>0.65390000000000004</v>
      </c>
      <c r="BT64" s="76">
        <v>0.64300000000000002</v>
      </c>
      <c r="BU64" s="76">
        <v>0.6321</v>
      </c>
      <c r="BV64" s="76">
        <v>0.62119999999999997</v>
      </c>
      <c r="BW64" s="76">
        <v>0.61029999999999995</v>
      </c>
      <c r="BX64" s="76">
        <v>0.59940000000000004</v>
      </c>
      <c r="BY64" s="76">
        <v>0.58850000000000002</v>
      </c>
      <c r="BZ64" s="76">
        <v>0.5776</v>
      </c>
      <c r="CA64" s="76">
        <v>0.56669999999999998</v>
      </c>
      <c r="CB64" s="76">
        <v>0.55520000000000003</v>
      </c>
      <c r="CC64" s="76">
        <v>0.54249999999999998</v>
      </c>
      <c r="CD64" s="76">
        <v>0.52859999999999996</v>
      </c>
      <c r="CE64" s="76">
        <v>0.51349999999999996</v>
      </c>
      <c r="CF64" s="76">
        <v>0.49719999999999998</v>
      </c>
      <c r="CG64" s="76">
        <v>0.47970000000000002</v>
      </c>
      <c r="CH64" s="76">
        <v>0.46100000000000002</v>
      </c>
      <c r="CI64" s="76">
        <v>0.44109999999999999</v>
      </c>
      <c r="CJ64" s="76">
        <v>0.42</v>
      </c>
      <c r="CK64" s="76">
        <v>0.3977</v>
      </c>
      <c r="CL64" s="76">
        <v>0.37419999999999998</v>
      </c>
      <c r="CM64" s="76">
        <v>0.34949999999999998</v>
      </c>
      <c r="CN64" s="76">
        <v>0.3236</v>
      </c>
      <c r="CO64" s="76">
        <v>0.29649999999999999</v>
      </c>
      <c r="CP64" s="76">
        <v>0.26819999999999999</v>
      </c>
      <c r="CQ64" s="76">
        <v>0.2387</v>
      </c>
      <c r="CR64" s="76">
        <v>0.20799999999999999</v>
      </c>
      <c r="CS64" s="76">
        <v>0.17610000000000001</v>
      </c>
      <c r="CT64" s="76">
        <v>0.14299999999999999</v>
      </c>
      <c r="CU64" s="76">
        <v>0.1087</v>
      </c>
      <c r="CV64" s="76">
        <v>7.3200000000000001E-2</v>
      </c>
    </row>
    <row r="65" spans="1:100" x14ac:dyDescent="0.2">
      <c r="A65" s="77" t="s">
        <v>217</v>
      </c>
      <c r="B65" s="77" t="s">
        <v>218</v>
      </c>
      <c r="C65" s="76">
        <v>21.1</v>
      </c>
      <c r="D65" s="76">
        <v>3950</v>
      </c>
      <c r="E65" s="76">
        <v>0.65629999999999999</v>
      </c>
      <c r="F65" s="76">
        <v>0.69420000000000004</v>
      </c>
      <c r="G65" s="76">
        <v>0.72989999999999999</v>
      </c>
      <c r="H65" s="76">
        <v>0.76339999999999997</v>
      </c>
      <c r="I65" s="76">
        <v>0.79469999999999996</v>
      </c>
      <c r="J65" s="76">
        <v>0.82379999999999998</v>
      </c>
      <c r="K65" s="76">
        <v>0.85070000000000001</v>
      </c>
      <c r="L65" s="76">
        <v>0.87539999999999996</v>
      </c>
      <c r="M65" s="76">
        <v>0.89790000000000003</v>
      </c>
      <c r="N65" s="76">
        <v>0.91820000000000002</v>
      </c>
      <c r="O65" s="76">
        <v>0.93630000000000002</v>
      </c>
      <c r="P65" s="76">
        <v>0.95330000000000004</v>
      </c>
      <c r="Q65" s="76">
        <v>0.97030000000000005</v>
      </c>
      <c r="R65" s="76">
        <v>0.98480000000000001</v>
      </c>
      <c r="S65" s="76">
        <v>0.99450000000000005</v>
      </c>
      <c r="T65" s="76">
        <v>0.99939999999999996</v>
      </c>
      <c r="U65" s="76">
        <v>1</v>
      </c>
      <c r="V65" s="76">
        <v>1</v>
      </c>
      <c r="W65" s="76">
        <v>1</v>
      </c>
      <c r="X65" s="76">
        <v>1</v>
      </c>
      <c r="Y65" s="76">
        <v>1</v>
      </c>
      <c r="Z65" s="76">
        <v>1</v>
      </c>
      <c r="AA65" s="76">
        <v>1</v>
      </c>
      <c r="AB65" s="76">
        <v>1</v>
      </c>
      <c r="AC65" s="76">
        <v>1</v>
      </c>
      <c r="AD65" s="76">
        <v>0.99970000000000003</v>
      </c>
      <c r="AE65" s="76">
        <v>0.99890000000000001</v>
      </c>
      <c r="AF65" s="76">
        <v>0.99760000000000004</v>
      </c>
      <c r="AG65" s="76">
        <v>0.99570000000000003</v>
      </c>
      <c r="AH65" s="76">
        <v>0.99339999999999995</v>
      </c>
      <c r="AI65" s="76">
        <v>0.99039999999999995</v>
      </c>
      <c r="AJ65" s="76">
        <v>0.98699999999999999</v>
      </c>
      <c r="AK65" s="76">
        <v>0.98299999999999998</v>
      </c>
      <c r="AL65" s="76">
        <v>0.97850000000000004</v>
      </c>
      <c r="AM65" s="76">
        <v>0.97340000000000004</v>
      </c>
      <c r="AN65" s="76">
        <v>0.96779999999999999</v>
      </c>
      <c r="AO65" s="76">
        <v>0.9617</v>
      </c>
      <c r="AP65" s="76">
        <v>0.95509999999999995</v>
      </c>
      <c r="AQ65" s="76">
        <v>0.94789999999999996</v>
      </c>
      <c r="AR65" s="76">
        <v>0.94020000000000004</v>
      </c>
      <c r="AS65" s="76">
        <v>0.93189999999999995</v>
      </c>
      <c r="AT65" s="76">
        <v>0.92320000000000002</v>
      </c>
      <c r="AU65" s="76">
        <v>0.91390000000000005</v>
      </c>
      <c r="AV65" s="76">
        <v>0.90400000000000003</v>
      </c>
      <c r="AW65" s="76">
        <v>0.89370000000000005</v>
      </c>
      <c r="AX65" s="76">
        <v>0.88280000000000003</v>
      </c>
      <c r="AY65" s="76">
        <v>0.87190000000000001</v>
      </c>
      <c r="AZ65" s="76">
        <v>0.86099999999999999</v>
      </c>
      <c r="BA65" s="76">
        <v>0.85009999999999997</v>
      </c>
      <c r="BB65" s="76">
        <v>0.83919999999999995</v>
      </c>
      <c r="BC65" s="76">
        <v>0.82830000000000004</v>
      </c>
      <c r="BD65" s="76">
        <v>0.81740000000000002</v>
      </c>
      <c r="BE65" s="76">
        <v>0.80649999999999999</v>
      </c>
      <c r="BF65" s="76">
        <v>0.79559999999999997</v>
      </c>
      <c r="BG65" s="76">
        <v>0.78469999999999995</v>
      </c>
      <c r="BH65" s="76">
        <v>0.77380000000000004</v>
      </c>
      <c r="BI65" s="76">
        <v>0.76290000000000002</v>
      </c>
      <c r="BJ65" s="76">
        <v>0.752</v>
      </c>
      <c r="BK65" s="76">
        <v>0.74109999999999998</v>
      </c>
      <c r="BL65" s="76">
        <v>0.73019999999999996</v>
      </c>
      <c r="BM65" s="76">
        <v>0.71930000000000005</v>
      </c>
      <c r="BN65" s="76">
        <v>0.70840000000000003</v>
      </c>
      <c r="BO65" s="76">
        <v>0.69750000000000001</v>
      </c>
      <c r="BP65" s="76">
        <v>0.68659999999999999</v>
      </c>
      <c r="BQ65" s="76">
        <v>0.67569999999999997</v>
      </c>
      <c r="BR65" s="76">
        <v>0.66479999999999995</v>
      </c>
      <c r="BS65" s="76">
        <v>0.65390000000000004</v>
      </c>
      <c r="BT65" s="76">
        <v>0.64300000000000002</v>
      </c>
      <c r="BU65" s="76">
        <v>0.6321</v>
      </c>
      <c r="BV65" s="76">
        <v>0.62119999999999997</v>
      </c>
      <c r="BW65" s="76">
        <v>0.61029999999999995</v>
      </c>
      <c r="BX65" s="76">
        <v>0.59940000000000004</v>
      </c>
      <c r="BY65" s="76">
        <v>0.58850000000000002</v>
      </c>
      <c r="BZ65" s="76">
        <v>0.5776</v>
      </c>
      <c r="CA65" s="76">
        <v>0.56669999999999998</v>
      </c>
      <c r="CB65" s="76">
        <v>0.55520000000000003</v>
      </c>
      <c r="CC65" s="76">
        <v>0.54249999999999998</v>
      </c>
      <c r="CD65" s="76">
        <v>0.52859999999999996</v>
      </c>
      <c r="CE65" s="76">
        <v>0.51349999999999996</v>
      </c>
      <c r="CF65" s="76">
        <v>0.49719999999999998</v>
      </c>
      <c r="CG65" s="76">
        <v>0.47970000000000002</v>
      </c>
      <c r="CH65" s="76">
        <v>0.46100000000000002</v>
      </c>
      <c r="CI65" s="76">
        <v>0.44109999999999999</v>
      </c>
      <c r="CJ65" s="76">
        <v>0.42</v>
      </c>
      <c r="CK65" s="76">
        <v>0.3977</v>
      </c>
      <c r="CL65" s="76">
        <v>0.37419999999999998</v>
      </c>
      <c r="CM65" s="76">
        <v>0.34949999999999998</v>
      </c>
      <c r="CN65" s="76">
        <v>0.3236</v>
      </c>
      <c r="CO65" s="76">
        <v>0.29649999999999999</v>
      </c>
      <c r="CP65" s="76">
        <v>0.26819999999999999</v>
      </c>
      <c r="CQ65" s="76">
        <v>0.2387</v>
      </c>
      <c r="CR65" s="76">
        <v>0.20799999999999999</v>
      </c>
      <c r="CS65" s="76">
        <v>0.17610000000000001</v>
      </c>
      <c r="CT65" s="76">
        <v>0.14299999999999999</v>
      </c>
      <c r="CU65" s="76">
        <v>0.1087</v>
      </c>
      <c r="CV65" s="76">
        <v>7.3200000000000001E-2</v>
      </c>
    </row>
    <row r="66" spans="1:100" x14ac:dyDescent="0.2">
      <c r="A66" s="76" t="str">
        <f t="shared" ref="A66:A74" si="1">"F"&amp;B66</f>
        <v>F25km</v>
      </c>
      <c r="B66" s="77" t="s">
        <v>219</v>
      </c>
      <c r="C66" s="76">
        <v>25</v>
      </c>
      <c r="D66" s="76">
        <v>4712</v>
      </c>
      <c r="E66" s="76">
        <v>0.64249999999999996</v>
      </c>
      <c r="F66" s="76">
        <v>0.68140000000000001</v>
      </c>
      <c r="G66" s="76">
        <v>0.71809999999999996</v>
      </c>
      <c r="H66" s="76">
        <v>0.75260000000000005</v>
      </c>
      <c r="I66" s="76">
        <v>0.78490000000000004</v>
      </c>
      <c r="J66" s="76">
        <v>0.81499999999999995</v>
      </c>
      <c r="K66" s="76">
        <v>0.84289999999999998</v>
      </c>
      <c r="L66" s="76">
        <v>0.86860000000000004</v>
      </c>
      <c r="M66" s="76">
        <v>0.8921</v>
      </c>
      <c r="N66" s="76">
        <v>0.91339999999999999</v>
      </c>
      <c r="O66" s="76">
        <v>0.9325</v>
      </c>
      <c r="P66" s="76">
        <v>0.95050000000000001</v>
      </c>
      <c r="Q66" s="76">
        <v>0.96850000000000003</v>
      </c>
      <c r="R66" s="76">
        <v>0.9839</v>
      </c>
      <c r="S66" s="76">
        <v>0.99419999999999997</v>
      </c>
      <c r="T66" s="76">
        <v>0.99939999999999996</v>
      </c>
      <c r="U66" s="76">
        <v>1</v>
      </c>
      <c r="V66" s="76">
        <v>1</v>
      </c>
      <c r="W66" s="76">
        <v>1</v>
      </c>
      <c r="X66" s="76">
        <v>1</v>
      </c>
      <c r="Y66" s="76">
        <v>1</v>
      </c>
      <c r="Z66" s="76">
        <v>1</v>
      </c>
      <c r="AA66" s="76">
        <v>1</v>
      </c>
      <c r="AB66" s="76">
        <v>1</v>
      </c>
      <c r="AC66" s="76">
        <v>1</v>
      </c>
      <c r="AD66" s="76">
        <v>0.99970000000000003</v>
      </c>
      <c r="AE66" s="76">
        <v>0.99880000000000002</v>
      </c>
      <c r="AF66" s="76">
        <v>0.99739999999999995</v>
      </c>
      <c r="AG66" s="76">
        <v>0.99529999999999996</v>
      </c>
      <c r="AH66" s="76">
        <v>0.99270000000000003</v>
      </c>
      <c r="AI66" s="76">
        <v>0.98950000000000005</v>
      </c>
      <c r="AJ66" s="76">
        <v>0.98570000000000002</v>
      </c>
      <c r="AK66" s="76">
        <v>0.98129999999999995</v>
      </c>
      <c r="AL66" s="76">
        <v>0.97629999999999995</v>
      </c>
      <c r="AM66" s="76">
        <v>0.9708</v>
      </c>
      <c r="AN66" s="76">
        <v>0.9647</v>
      </c>
      <c r="AO66" s="76">
        <v>0.95789999999999997</v>
      </c>
      <c r="AP66" s="76">
        <v>0.9506</v>
      </c>
      <c r="AQ66" s="76">
        <v>0.94279999999999997</v>
      </c>
      <c r="AR66" s="76">
        <v>0.93430000000000002</v>
      </c>
      <c r="AS66" s="76">
        <v>0.92520000000000002</v>
      </c>
      <c r="AT66" s="76">
        <v>0.91559999999999997</v>
      </c>
      <c r="AU66" s="76">
        <v>0.90539999999999998</v>
      </c>
      <c r="AV66" s="76">
        <v>0.89459999999999995</v>
      </c>
      <c r="AW66" s="76">
        <v>0.88370000000000004</v>
      </c>
      <c r="AX66" s="76">
        <v>0.87280000000000002</v>
      </c>
      <c r="AY66" s="76">
        <v>0.8619</v>
      </c>
      <c r="AZ66" s="76">
        <v>0.85099999999999998</v>
      </c>
      <c r="BA66" s="76">
        <v>0.84009999999999996</v>
      </c>
      <c r="BB66" s="76">
        <v>0.82920000000000005</v>
      </c>
      <c r="BC66" s="76">
        <v>0.81830000000000003</v>
      </c>
      <c r="BD66" s="76">
        <v>0.80740000000000001</v>
      </c>
      <c r="BE66" s="76">
        <v>0.79649999999999999</v>
      </c>
      <c r="BF66" s="76">
        <v>0.78559999999999997</v>
      </c>
      <c r="BG66" s="76">
        <v>0.77470000000000006</v>
      </c>
      <c r="BH66" s="76">
        <v>0.76380000000000003</v>
      </c>
      <c r="BI66" s="76">
        <v>0.75290000000000001</v>
      </c>
      <c r="BJ66" s="76">
        <v>0.74199999999999999</v>
      </c>
      <c r="BK66" s="76">
        <v>0.73109999999999997</v>
      </c>
      <c r="BL66" s="76">
        <v>0.72019999999999995</v>
      </c>
      <c r="BM66" s="76">
        <v>0.70930000000000004</v>
      </c>
      <c r="BN66" s="76">
        <v>0.69840000000000002</v>
      </c>
      <c r="BO66" s="76">
        <v>0.6875</v>
      </c>
      <c r="BP66" s="76">
        <v>0.67659999999999998</v>
      </c>
      <c r="BQ66" s="76">
        <v>0.66569999999999996</v>
      </c>
      <c r="BR66" s="76">
        <v>0.65480000000000005</v>
      </c>
      <c r="BS66" s="76">
        <v>0.64390000000000003</v>
      </c>
      <c r="BT66" s="76">
        <v>0.63300000000000001</v>
      </c>
      <c r="BU66" s="76">
        <v>0.62209999999999999</v>
      </c>
      <c r="BV66" s="76">
        <v>0.61119999999999997</v>
      </c>
      <c r="BW66" s="76">
        <v>0.60029999999999994</v>
      </c>
      <c r="BX66" s="76">
        <v>0.58940000000000003</v>
      </c>
      <c r="BY66" s="76">
        <v>0.57850000000000001</v>
      </c>
      <c r="BZ66" s="76">
        <v>0.5675</v>
      </c>
      <c r="CA66" s="76">
        <v>0.55569999999999997</v>
      </c>
      <c r="CB66" s="76">
        <v>0.54279999999999995</v>
      </c>
      <c r="CC66" s="76">
        <v>0.52869999999999995</v>
      </c>
      <c r="CD66" s="76">
        <v>0.51359999999999995</v>
      </c>
      <c r="CE66" s="76">
        <v>0.49740000000000001</v>
      </c>
      <c r="CF66" s="76">
        <v>0.48010000000000003</v>
      </c>
      <c r="CG66" s="76">
        <v>0.46160000000000001</v>
      </c>
      <c r="CH66" s="76">
        <v>0.44209999999999999</v>
      </c>
      <c r="CI66" s="76">
        <v>0.42149999999999999</v>
      </c>
      <c r="CJ66" s="76">
        <v>0.39979999999999999</v>
      </c>
      <c r="CK66" s="76">
        <v>0.377</v>
      </c>
      <c r="CL66" s="76">
        <v>0.35310000000000002</v>
      </c>
      <c r="CM66" s="76">
        <v>0.3281</v>
      </c>
      <c r="CN66" s="76">
        <v>0.3019</v>
      </c>
      <c r="CO66" s="76">
        <v>0.2747</v>
      </c>
      <c r="CP66" s="76">
        <v>0.24640000000000001</v>
      </c>
      <c r="CQ66" s="76">
        <v>0.217</v>
      </c>
      <c r="CR66" s="76">
        <v>0.1865</v>
      </c>
      <c r="CS66" s="76">
        <v>0.15490000000000001</v>
      </c>
      <c r="CT66" s="76">
        <v>0.1222</v>
      </c>
      <c r="CU66" s="76">
        <v>8.8499999999999995E-2</v>
      </c>
      <c r="CV66" s="76">
        <v>5.3600000000000002E-2</v>
      </c>
    </row>
    <row r="67" spans="1:100" x14ac:dyDescent="0.2">
      <c r="A67" s="76" t="str">
        <f t="shared" si="1"/>
        <v>F30km</v>
      </c>
      <c r="B67" s="77" t="s">
        <v>220</v>
      </c>
      <c r="C67" s="76">
        <v>30</v>
      </c>
      <c r="D67" s="76">
        <v>5696</v>
      </c>
      <c r="E67" s="76">
        <v>0.62880000000000003</v>
      </c>
      <c r="F67" s="76">
        <v>0.66869999999999996</v>
      </c>
      <c r="G67" s="76">
        <v>0.70640000000000003</v>
      </c>
      <c r="H67" s="76">
        <v>0.7419</v>
      </c>
      <c r="I67" s="76">
        <v>0.7752</v>
      </c>
      <c r="J67" s="76">
        <v>0.80630000000000002</v>
      </c>
      <c r="K67" s="76">
        <v>0.83520000000000005</v>
      </c>
      <c r="L67" s="76">
        <v>0.8619</v>
      </c>
      <c r="M67" s="76">
        <v>0.88639999999999997</v>
      </c>
      <c r="N67" s="76">
        <v>0.90869999999999995</v>
      </c>
      <c r="O67" s="76">
        <v>0.92879999999999996</v>
      </c>
      <c r="P67" s="76">
        <v>0.94779999999999998</v>
      </c>
      <c r="Q67" s="76">
        <v>0.96679999999999999</v>
      </c>
      <c r="R67" s="76">
        <v>0.98299999999999998</v>
      </c>
      <c r="S67" s="76">
        <v>0.99390000000000001</v>
      </c>
      <c r="T67" s="76">
        <v>0.99929999999999997</v>
      </c>
      <c r="U67" s="76">
        <v>1</v>
      </c>
      <c r="V67" s="76">
        <v>1</v>
      </c>
      <c r="W67" s="76">
        <v>1</v>
      </c>
      <c r="X67" s="76">
        <v>1</v>
      </c>
      <c r="Y67" s="76">
        <v>1</v>
      </c>
      <c r="Z67" s="76">
        <v>1</v>
      </c>
      <c r="AA67" s="76">
        <v>1</v>
      </c>
      <c r="AB67" s="76">
        <v>1</v>
      </c>
      <c r="AC67" s="76">
        <v>1</v>
      </c>
      <c r="AD67" s="76">
        <v>0.99970000000000003</v>
      </c>
      <c r="AE67" s="76">
        <v>0.99870000000000003</v>
      </c>
      <c r="AF67" s="76">
        <v>0.99709999999999999</v>
      </c>
      <c r="AG67" s="76">
        <v>0.99480000000000002</v>
      </c>
      <c r="AH67" s="76">
        <v>0.99180000000000001</v>
      </c>
      <c r="AI67" s="76">
        <v>0.98819999999999997</v>
      </c>
      <c r="AJ67" s="76">
        <v>0.98399999999999999</v>
      </c>
      <c r="AK67" s="76">
        <v>0.97909999999999997</v>
      </c>
      <c r="AL67" s="76">
        <v>0.97360000000000002</v>
      </c>
      <c r="AM67" s="76">
        <v>0.96730000000000005</v>
      </c>
      <c r="AN67" s="76">
        <v>0.96050000000000002</v>
      </c>
      <c r="AO67" s="76">
        <v>0.95299999999999996</v>
      </c>
      <c r="AP67" s="76">
        <v>0.94479999999999997</v>
      </c>
      <c r="AQ67" s="76">
        <v>0.93600000000000005</v>
      </c>
      <c r="AR67" s="76">
        <v>0.92649999999999999</v>
      </c>
      <c r="AS67" s="76">
        <v>0.91639999999999999</v>
      </c>
      <c r="AT67" s="76">
        <v>0.90569999999999995</v>
      </c>
      <c r="AU67" s="76">
        <v>0.89480000000000004</v>
      </c>
      <c r="AV67" s="76">
        <v>0.88390000000000002</v>
      </c>
      <c r="AW67" s="76">
        <v>0.873</v>
      </c>
      <c r="AX67" s="76">
        <v>0.86209999999999998</v>
      </c>
      <c r="AY67" s="76">
        <v>0.85119999999999996</v>
      </c>
      <c r="AZ67" s="76">
        <v>0.84030000000000005</v>
      </c>
      <c r="BA67" s="76">
        <v>0.82940000000000003</v>
      </c>
      <c r="BB67" s="76">
        <v>0.81850000000000001</v>
      </c>
      <c r="BC67" s="76">
        <v>0.80759999999999998</v>
      </c>
      <c r="BD67" s="76">
        <v>0.79669999999999996</v>
      </c>
      <c r="BE67" s="76">
        <v>0.78580000000000005</v>
      </c>
      <c r="BF67" s="76">
        <v>0.77490000000000003</v>
      </c>
      <c r="BG67" s="76">
        <v>0.76400000000000001</v>
      </c>
      <c r="BH67" s="76">
        <v>0.75309999999999999</v>
      </c>
      <c r="BI67" s="76">
        <v>0.74219999999999997</v>
      </c>
      <c r="BJ67" s="76">
        <v>0.73129999999999995</v>
      </c>
      <c r="BK67" s="76">
        <v>0.72040000000000004</v>
      </c>
      <c r="BL67" s="76">
        <v>0.70950000000000002</v>
      </c>
      <c r="BM67" s="76">
        <v>0.6986</v>
      </c>
      <c r="BN67" s="76">
        <v>0.68769999999999998</v>
      </c>
      <c r="BO67" s="76">
        <v>0.67679999999999996</v>
      </c>
      <c r="BP67" s="76">
        <v>0.66590000000000005</v>
      </c>
      <c r="BQ67" s="76">
        <v>0.65500000000000003</v>
      </c>
      <c r="BR67" s="76">
        <v>0.64410000000000001</v>
      </c>
      <c r="BS67" s="76">
        <v>0.63319999999999999</v>
      </c>
      <c r="BT67" s="76">
        <v>0.62229999999999996</v>
      </c>
      <c r="BU67" s="76">
        <v>0.61140000000000005</v>
      </c>
      <c r="BV67" s="76">
        <v>0.60050000000000003</v>
      </c>
      <c r="BW67" s="76">
        <v>0.58960000000000001</v>
      </c>
      <c r="BX67" s="76">
        <v>0.57869999999999999</v>
      </c>
      <c r="BY67" s="76">
        <v>0.5675</v>
      </c>
      <c r="BZ67" s="76">
        <v>0.55530000000000002</v>
      </c>
      <c r="CA67" s="76">
        <v>0.54210000000000003</v>
      </c>
      <c r="CB67" s="76">
        <v>0.52800000000000002</v>
      </c>
      <c r="CC67" s="76">
        <v>0.51280000000000003</v>
      </c>
      <c r="CD67" s="76">
        <v>0.49669999999999997</v>
      </c>
      <c r="CE67" s="76">
        <v>0.47960000000000003</v>
      </c>
      <c r="CF67" s="76">
        <v>0.46150000000000002</v>
      </c>
      <c r="CG67" s="76">
        <v>0.4425</v>
      </c>
      <c r="CH67" s="76">
        <v>0.4224</v>
      </c>
      <c r="CI67" s="76">
        <v>0.40139999999999998</v>
      </c>
      <c r="CJ67" s="76">
        <v>0.37930000000000003</v>
      </c>
      <c r="CK67" s="76">
        <v>0.35630000000000001</v>
      </c>
      <c r="CL67" s="76">
        <v>0.33229999999999998</v>
      </c>
      <c r="CM67" s="76">
        <v>0.30730000000000002</v>
      </c>
      <c r="CN67" s="76">
        <v>0.28129999999999999</v>
      </c>
      <c r="CO67" s="76">
        <v>0.25440000000000002</v>
      </c>
      <c r="CP67" s="76">
        <v>0.22639999999999999</v>
      </c>
      <c r="CQ67" s="76">
        <v>0.19750000000000001</v>
      </c>
      <c r="CR67" s="76">
        <v>0.1676</v>
      </c>
      <c r="CS67" s="76">
        <v>0.13669999999999999</v>
      </c>
      <c r="CT67" s="76">
        <v>0.1048</v>
      </c>
      <c r="CU67" s="76">
        <v>7.1900000000000006E-2</v>
      </c>
      <c r="CV67" s="76">
        <v>3.7999999999999999E-2</v>
      </c>
    </row>
    <row r="68" spans="1:100" x14ac:dyDescent="0.2">
      <c r="A68" s="76" t="str">
        <f t="shared" si="1"/>
        <v>FMarathon</v>
      </c>
      <c r="B68" s="76" t="s">
        <v>221</v>
      </c>
      <c r="C68" s="76">
        <v>42.2</v>
      </c>
      <c r="D68" s="76">
        <v>8125</v>
      </c>
      <c r="E68" s="76">
        <v>0.61499999999999999</v>
      </c>
      <c r="F68" s="76">
        <v>0.65590000000000004</v>
      </c>
      <c r="G68" s="76">
        <v>0.6946</v>
      </c>
      <c r="H68" s="76">
        <v>0.73109999999999997</v>
      </c>
      <c r="I68" s="76">
        <v>0.76539999999999997</v>
      </c>
      <c r="J68" s="76">
        <v>0.79749999999999999</v>
      </c>
      <c r="K68" s="76">
        <v>0.82740000000000002</v>
      </c>
      <c r="L68" s="76">
        <v>0.85509999999999997</v>
      </c>
      <c r="M68" s="76">
        <v>0.88060000000000005</v>
      </c>
      <c r="N68" s="76">
        <v>0.90390000000000004</v>
      </c>
      <c r="O68" s="76">
        <v>0.92500000000000004</v>
      </c>
      <c r="P68" s="76">
        <v>0.94499999999999995</v>
      </c>
      <c r="Q68" s="76">
        <v>0.96499999999999997</v>
      </c>
      <c r="R68" s="76">
        <v>0.98209999999999997</v>
      </c>
      <c r="S68" s="76">
        <v>0.99360000000000004</v>
      </c>
      <c r="T68" s="76">
        <v>0.99929999999999997</v>
      </c>
      <c r="U68" s="76">
        <v>1</v>
      </c>
      <c r="V68" s="76">
        <v>1</v>
      </c>
      <c r="W68" s="76">
        <v>1</v>
      </c>
      <c r="X68" s="76">
        <v>1</v>
      </c>
      <c r="Y68" s="76">
        <v>1</v>
      </c>
      <c r="Z68" s="76">
        <v>1</v>
      </c>
      <c r="AA68" s="76">
        <v>1</v>
      </c>
      <c r="AB68" s="76">
        <v>1</v>
      </c>
      <c r="AC68" s="76">
        <v>1</v>
      </c>
      <c r="AD68" s="76">
        <v>0.99960000000000004</v>
      </c>
      <c r="AE68" s="76">
        <v>0.99829999999999997</v>
      </c>
      <c r="AF68" s="76">
        <v>0.99619999999999997</v>
      </c>
      <c r="AG68" s="76">
        <v>0.99329999999999996</v>
      </c>
      <c r="AH68" s="76">
        <v>0.98950000000000005</v>
      </c>
      <c r="AI68" s="76">
        <v>0.9849</v>
      </c>
      <c r="AJ68" s="76">
        <v>0.97950000000000004</v>
      </c>
      <c r="AK68" s="76">
        <v>0.97319999999999995</v>
      </c>
      <c r="AL68" s="76">
        <v>0.96599999999999997</v>
      </c>
      <c r="AM68" s="76">
        <v>0.95809999999999995</v>
      </c>
      <c r="AN68" s="76">
        <v>0.94930000000000003</v>
      </c>
      <c r="AO68" s="76">
        <v>0.93959999999999999</v>
      </c>
      <c r="AP68" s="76">
        <v>0.92920000000000003</v>
      </c>
      <c r="AQ68" s="76">
        <v>0.91830000000000001</v>
      </c>
      <c r="AR68" s="76">
        <v>0.90739999999999998</v>
      </c>
      <c r="AS68" s="76">
        <v>0.89649999999999996</v>
      </c>
      <c r="AT68" s="76">
        <v>0.88560000000000005</v>
      </c>
      <c r="AU68" s="76">
        <v>0.87470000000000003</v>
      </c>
      <c r="AV68" s="76">
        <v>0.86380000000000001</v>
      </c>
      <c r="AW68" s="76">
        <v>0.85289999999999999</v>
      </c>
      <c r="AX68" s="76">
        <v>0.84199999999999997</v>
      </c>
      <c r="AY68" s="76">
        <v>0.83109999999999995</v>
      </c>
      <c r="AZ68" s="76">
        <v>0.82020000000000004</v>
      </c>
      <c r="BA68" s="76">
        <v>0.80930000000000002</v>
      </c>
      <c r="BB68" s="76">
        <v>0.7984</v>
      </c>
      <c r="BC68" s="76">
        <v>0.78749999999999998</v>
      </c>
      <c r="BD68" s="76">
        <v>0.77659999999999996</v>
      </c>
      <c r="BE68" s="76">
        <v>0.76570000000000005</v>
      </c>
      <c r="BF68" s="76">
        <v>0.75480000000000003</v>
      </c>
      <c r="BG68" s="76">
        <v>0.74390000000000001</v>
      </c>
      <c r="BH68" s="76">
        <v>0.73299999999999998</v>
      </c>
      <c r="BI68" s="76">
        <v>0.72209999999999996</v>
      </c>
      <c r="BJ68" s="76">
        <v>0.71120000000000005</v>
      </c>
      <c r="BK68" s="76">
        <v>0.70030000000000003</v>
      </c>
      <c r="BL68" s="76">
        <v>0.68940000000000001</v>
      </c>
      <c r="BM68" s="76">
        <v>0.67849999999999999</v>
      </c>
      <c r="BN68" s="76">
        <v>0.66759999999999997</v>
      </c>
      <c r="BO68" s="76">
        <v>0.65669999999999995</v>
      </c>
      <c r="BP68" s="76">
        <v>0.64580000000000004</v>
      </c>
      <c r="BQ68" s="76">
        <v>0.63490000000000002</v>
      </c>
      <c r="BR68" s="76">
        <v>0.624</v>
      </c>
      <c r="BS68" s="76">
        <v>0.61309999999999998</v>
      </c>
      <c r="BT68" s="76">
        <v>0.60219999999999996</v>
      </c>
      <c r="BU68" s="76">
        <v>0.59130000000000005</v>
      </c>
      <c r="BV68" s="76">
        <v>0.58030000000000004</v>
      </c>
      <c r="BW68" s="76">
        <v>0.56859999999999999</v>
      </c>
      <c r="BX68" s="76">
        <v>0.55610000000000004</v>
      </c>
      <c r="BY68" s="76">
        <v>0.54290000000000005</v>
      </c>
      <c r="BZ68" s="76">
        <v>0.52890000000000004</v>
      </c>
      <c r="CA68" s="76">
        <v>0.5141</v>
      </c>
      <c r="CB68" s="76">
        <v>0.4985</v>
      </c>
      <c r="CC68" s="76">
        <v>0.48209999999999997</v>
      </c>
      <c r="CD68" s="76">
        <v>0.46500000000000002</v>
      </c>
      <c r="CE68" s="76">
        <v>0.4471</v>
      </c>
      <c r="CF68" s="76">
        <v>0.4284</v>
      </c>
      <c r="CG68" s="76">
        <v>0.40889999999999999</v>
      </c>
      <c r="CH68" s="76">
        <v>0.3886</v>
      </c>
      <c r="CI68" s="76">
        <v>0.36759999999999998</v>
      </c>
      <c r="CJ68" s="76">
        <v>0.3458</v>
      </c>
      <c r="CK68" s="76">
        <v>0.32319999999999999</v>
      </c>
      <c r="CL68" s="76">
        <v>0.29980000000000001</v>
      </c>
      <c r="CM68" s="76">
        <v>0.27560000000000001</v>
      </c>
      <c r="CN68" s="76">
        <v>0.25069999999999998</v>
      </c>
      <c r="CO68" s="76">
        <v>0.22500000000000001</v>
      </c>
      <c r="CP68" s="76">
        <v>0.19850000000000001</v>
      </c>
      <c r="CQ68" s="76">
        <v>0.17119999999999999</v>
      </c>
      <c r="CR68" s="76">
        <v>0.1431</v>
      </c>
      <c r="CS68" s="76">
        <v>0.1143</v>
      </c>
      <c r="CT68" s="76">
        <v>8.4699999999999998E-2</v>
      </c>
      <c r="CU68" s="76">
        <v>5.4300000000000001E-2</v>
      </c>
      <c r="CV68" s="76">
        <v>2.3099999999999999E-2</v>
      </c>
    </row>
    <row r="69" spans="1:100" x14ac:dyDescent="0.2">
      <c r="A69" s="76" t="str">
        <f t="shared" si="1"/>
        <v>F50km</v>
      </c>
      <c r="B69" s="77" t="s">
        <v>222</v>
      </c>
      <c r="C69" s="76">
        <v>50</v>
      </c>
      <c r="D69" s="76">
        <v>9820</v>
      </c>
      <c r="E69" s="76">
        <v>0.61499999999999999</v>
      </c>
      <c r="F69" s="76">
        <v>0.65590000000000004</v>
      </c>
      <c r="G69" s="76">
        <v>0.6946</v>
      </c>
      <c r="H69" s="76">
        <v>0.73109999999999997</v>
      </c>
      <c r="I69" s="76">
        <v>0.76539999999999997</v>
      </c>
      <c r="J69" s="76">
        <v>0.79749999999999999</v>
      </c>
      <c r="K69" s="76">
        <v>0.82740000000000002</v>
      </c>
      <c r="L69" s="76">
        <v>0.85509999999999997</v>
      </c>
      <c r="M69" s="76">
        <v>0.88060000000000005</v>
      </c>
      <c r="N69" s="76">
        <v>0.90390000000000004</v>
      </c>
      <c r="O69" s="76">
        <v>0.92500000000000004</v>
      </c>
      <c r="P69" s="76">
        <v>0.94499999999999995</v>
      </c>
      <c r="Q69" s="76">
        <v>0.96499999999999997</v>
      </c>
      <c r="R69" s="76">
        <v>0.98209999999999997</v>
      </c>
      <c r="S69" s="76">
        <v>0.99360000000000004</v>
      </c>
      <c r="T69" s="76">
        <v>0.99929999999999997</v>
      </c>
      <c r="U69" s="76">
        <v>1</v>
      </c>
      <c r="V69" s="76">
        <v>1</v>
      </c>
      <c r="W69" s="76">
        <v>1</v>
      </c>
      <c r="X69" s="76">
        <v>1</v>
      </c>
      <c r="Y69" s="76">
        <v>1</v>
      </c>
      <c r="Z69" s="76">
        <v>1</v>
      </c>
      <c r="AA69" s="76">
        <v>1</v>
      </c>
      <c r="AB69" s="76">
        <v>1</v>
      </c>
      <c r="AC69" s="76">
        <v>1</v>
      </c>
      <c r="AD69" s="76">
        <v>0.99960000000000004</v>
      </c>
      <c r="AE69" s="76">
        <v>0.99829999999999997</v>
      </c>
      <c r="AF69" s="76">
        <v>0.99619999999999997</v>
      </c>
      <c r="AG69" s="76">
        <v>0.99329999999999996</v>
      </c>
      <c r="AH69" s="76">
        <v>0.98950000000000005</v>
      </c>
      <c r="AI69" s="76">
        <v>0.9849</v>
      </c>
      <c r="AJ69" s="76">
        <v>0.97950000000000004</v>
      </c>
      <c r="AK69" s="76">
        <v>0.97319999999999995</v>
      </c>
      <c r="AL69" s="76">
        <v>0.96599999999999997</v>
      </c>
      <c r="AM69" s="76">
        <v>0.95809999999999995</v>
      </c>
      <c r="AN69" s="76">
        <v>0.94930000000000003</v>
      </c>
      <c r="AO69" s="76">
        <v>0.93959999999999999</v>
      </c>
      <c r="AP69" s="76">
        <v>0.92920000000000003</v>
      </c>
      <c r="AQ69" s="76">
        <v>0.91830000000000001</v>
      </c>
      <c r="AR69" s="76">
        <v>0.90739999999999998</v>
      </c>
      <c r="AS69" s="76">
        <v>0.89649999999999996</v>
      </c>
      <c r="AT69" s="76">
        <v>0.88560000000000005</v>
      </c>
      <c r="AU69" s="76">
        <v>0.87470000000000003</v>
      </c>
      <c r="AV69" s="76">
        <v>0.86380000000000001</v>
      </c>
      <c r="AW69" s="76">
        <v>0.85289999999999999</v>
      </c>
      <c r="AX69" s="76">
        <v>0.84199999999999997</v>
      </c>
      <c r="AY69" s="76">
        <v>0.83109999999999995</v>
      </c>
      <c r="AZ69" s="76">
        <v>0.82020000000000004</v>
      </c>
      <c r="BA69" s="76">
        <v>0.80930000000000002</v>
      </c>
      <c r="BB69" s="76">
        <v>0.7984</v>
      </c>
      <c r="BC69" s="76">
        <v>0.78749999999999998</v>
      </c>
      <c r="BD69" s="76">
        <v>0.77659999999999996</v>
      </c>
      <c r="BE69" s="76">
        <v>0.76570000000000005</v>
      </c>
      <c r="BF69" s="76">
        <v>0.75480000000000003</v>
      </c>
      <c r="BG69" s="76">
        <v>0.74390000000000001</v>
      </c>
      <c r="BH69" s="76">
        <v>0.73299999999999998</v>
      </c>
      <c r="BI69" s="76">
        <v>0.72209999999999996</v>
      </c>
      <c r="BJ69" s="76">
        <v>0.71120000000000005</v>
      </c>
      <c r="BK69" s="76">
        <v>0.70030000000000003</v>
      </c>
      <c r="BL69" s="76">
        <v>0.68940000000000001</v>
      </c>
      <c r="BM69" s="76">
        <v>0.67849999999999999</v>
      </c>
      <c r="BN69" s="76">
        <v>0.66759999999999997</v>
      </c>
      <c r="BO69" s="76">
        <v>0.65669999999999995</v>
      </c>
      <c r="BP69" s="76">
        <v>0.64580000000000004</v>
      </c>
      <c r="BQ69" s="76">
        <v>0.63490000000000002</v>
      </c>
      <c r="BR69" s="76">
        <v>0.624</v>
      </c>
      <c r="BS69" s="76">
        <v>0.61309999999999998</v>
      </c>
      <c r="BT69" s="76">
        <v>0.60219999999999996</v>
      </c>
      <c r="BU69" s="76">
        <v>0.59130000000000005</v>
      </c>
      <c r="BV69" s="76">
        <v>0.58030000000000004</v>
      </c>
      <c r="BW69" s="76">
        <v>0.56859999999999999</v>
      </c>
      <c r="BX69" s="76">
        <v>0.55610000000000004</v>
      </c>
      <c r="BY69" s="76">
        <v>0.54290000000000005</v>
      </c>
      <c r="BZ69" s="76">
        <v>0.52890000000000004</v>
      </c>
      <c r="CA69" s="76">
        <v>0.5141</v>
      </c>
      <c r="CB69" s="76">
        <v>0.4985</v>
      </c>
      <c r="CC69" s="76">
        <v>0.48209999999999997</v>
      </c>
      <c r="CD69" s="76">
        <v>0.46500000000000002</v>
      </c>
      <c r="CE69" s="76">
        <v>0.4471</v>
      </c>
      <c r="CF69" s="76">
        <v>0.4284</v>
      </c>
      <c r="CG69" s="76">
        <v>0.40889999999999999</v>
      </c>
      <c r="CH69" s="76">
        <v>0.3886</v>
      </c>
      <c r="CI69" s="76">
        <v>0.36759999999999998</v>
      </c>
      <c r="CJ69" s="76">
        <v>0.3458</v>
      </c>
      <c r="CK69" s="76">
        <v>0.32319999999999999</v>
      </c>
      <c r="CL69" s="76">
        <v>0.29980000000000001</v>
      </c>
      <c r="CM69" s="76">
        <v>0.27560000000000001</v>
      </c>
      <c r="CN69" s="76">
        <v>0.25069999999999998</v>
      </c>
      <c r="CO69" s="76">
        <v>0.22500000000000001</v>
      </c>
      <c r="CP69" s="76">
        <v>0.19850000000000001</v>
      </c>
      <c r="CQ69" s="76">
        <v>0.17119999999999999</v>
      </c>
      <c r="CR69" s="76">
        <v>0.1431</v>
      </c>
      <c r="CS69" s="76">
        <v>0.1143</v>
      </c>
      <c r="CT69" s="76">
        <v>8.4699999999999998E-2</v>
      </c>
      <c r="CU69" s="76">
        <v>5.4300000000000001E-2</v>
      </c>
      <c r="CV69" s="76">
        <v>2.3099999999999999E-2</v>
      </c>
    </row>
    <row r="70" spans="1:100" x14ac:dyDescent="0.2">
      <c r="A70" s="76" t="str">
        <f t="shared" si="1"/>
        <v>F50Mile</v>
      </c>
      <c r="B70" s="77" t="s">
        <v>223</v>
      </c>
      <c r="C70" s="76">
        <v>80.45</v>
      </c>
      <c r="D70" s="76">
        <v>17760</v>
      </c>
      <c r="E70" s="76">
        <v>0.61499999999999999</v>
      </c>
      <c r="F70" s="76">
        <v>0.65590000000000004</v>
      </c>
      <c r="G70" s="76">
        <v>0.6946</v>
      </c>
      <c r="H70" s="76">
        <v>0.73109999999999997</v>
      </c>
      <c r="I70" s="76">
        <v>0.76539999999999997</v>
      </c>
      <c r="J70" s="76">
        <v>0.79749999999999999</v>
      </c>
      <c r="K70" s="76">
        <v>0.82740000000000002</v>
      </c>
      <c r="L70" s="76">
        <v>0.85509999999999997</v>
      </c>
      <c r="M70" s="76">
        <v>0.88060000000000005</v>
      </c>
      <c r="N70" s="76">
        <v>0.90390000000000004</v>
      </c>
      <c r="O70" s="76">
        <v>0.92500000000000004</v>
      </c>
      <c r="P70" s="76">
        <v>0.94499999999999995</v>
      </c>
      <c r="Q70" s="76">
        <v>0.96499999999999997</v>
      </c>
      <c r="R70" s="76">
        <v>0.98209999999999997</v>
      </c>
      <c r="S70" s="76">
        <v>0.99360000000000004</v>
      </c>
      <c r="T70" s="76">
        <v>0.99929999999999997</v>
      </c>
      <c r="U70" s="76">
        <v>1</v>
      </c>
      <c r="V70" s="76">
        <v>1</v>
      </c>
      <c r="W70" s="76">
        <v>1</v>
      </c>
      <c r="X70" s="76">
        <v>1</v>
      </c>
      <c r="Y70" s="76">
        <v>1</v>
      </c>
      <c r="Z70" s="76">
        <v>1</v>
      </c>
      <c r="AA70" s="76">
        <v>1</v>
      </c>
      <c r="AB70" s="76">
        <v>1</v>
      </c>
      <c r="AC70" s="76">
        <v>1</v>
      </c>
      <c r="AD70" s="76">
        <v>0.99960000000000004</v>
      </c>
      <c r="AE70" s="76">
        <v>0.99829999999999997</v>
      </c>
      <c r="AF70" s="76">
        <v>0.99619999999999997</v>
      </c>
      <c r="AG70" s="76">
        <v>0.99329999999999996</v>
      </c>
      <c r="AH70" s="76">
        <v>0.98950000000000005</v>
      </c>
      <c r="AI70" s="76">
        <v>0.9849</v>
      </c>
      <c r="AJ70" s="76">
        <v>0.97950000000000004</v>
      </c>
      <c r="AK70" s="76">
        <v>0.97319999999999995</v>
      </c>
      <c r="AL70" s="76">
        <v>0.96599999999999997</v>
      </c>
      <c r="AM70" s="76">
        <v>0.95809999999999995</v>
      </c>
      <c r="AN70" s="76">
        <v>0.94930000000000003</v>
      </c>
      <c r="AO70" s="76">
        <v>0.93959999999999999</v>
      </c>
      <c r="AP70" s="76">
        <v>0.92920000000000003</v>
      </c>
      <c r="AQ70" s="76">
        <v>0.91830000000000001</v>
      </c>
      <c r="AR70" s="76">
        <v>0.90739999999999998</v>
      </c>
      <c r="AS70" s="76">
        <v>0.89649999999999996</v>
      </c>
      <c r="AT70" s="76">
        <v>0.88560000000000005</v>
      </c>
      <c r="AU70" s="76">
        <v>0.87470000000000003</v>
      </c>
      <c r="AV70" s="76">
        <v>0.86380000000000001</v>
      </c>
      <c r="AW70" s="76">
        <v>0.85289999999999999</v>
      </c>
      <c r="AX70" s="76">
        <v>0.84199999999999997</v>
      </c>
      <c r="AY70" s="76">
        <v>0.83109999999999995</v>
      </c>
      <c r="AZ70" s="76">
        <v>0.82020000000000004</v>
      </c>
      <c r="BA70" s="76">
        <v>0.80930000000000002</v>
      </c>
      <c r="BB70" s="76">
        <v>0.7984</v>
      </c>
      <c r="BC70" s="76">
        <v>0.78749999999999998</v>
      </c>
      <c r="BD70" s="76">
        <v>0.77659999999999996</v>
      </c>
      <c r="BE70" s="76">
        <v>0.76570000000000005</v>
      </c>
      <c r="BF70" s="76">
        <v>0.75480000000000003</v>
      </c>
      <c r="BG70" s="76">
        <v>0.74390000000000001</v>
      </c>
      <c r="BH70" s="76">
        <v>0.73299999999999998</v>
      </c>
      <c r="BI70" s="76">
        <v>0.72209999999999996</v>
      </c>
      <c r="BJ70" s="76">
        <v>0.71120000000000005</v>
      </c>
      <c r="BK70" s="76">
        <v>0.70030000000000003</v>
      </c>
      <c r="BL70" s="76">
        <v>0.68940000000000001</v>
      </c>
      <c r="BM70" s="76">
        <v>0.67849999999999999</v>
      </c>
      <c r="BN70" s="76">
        <v>0.66759999999999997</v>
      </c>
      <c r="BO70" s="76">
        <v>0.65669999999999995</v>
      </c>
      <c r="BP70" s="76">
        <v>0.64580000000000004</v>
      </c>
      <c r="BQ70" s="76">
        <v>0.63490000000000002</v>
      </c>
      <c r="BR70" s="76">
        <v>0.624</v>
      </c>
      <c r="BS70" s="76">
        <v>0.61309999999999998</v>
      </c>
      <c r="BT70" s="76">
        <v>0.60219999999999996</v>
      </c>
      <c r="BU70" s="76">
        <v>0.59130000000000005</v>
      </c>
      <c r="BV70" s="76">
        <v>0.58030000000000004</v>
      </c>
      <c r="BW70" s="76">
        <v>0.56859999999999999</v>
      </c>
      <c r="BX70" s="76">
        <v>0.55610000000000004</v>
      </c>
      <c r="BY70" s="76">
        <v>0.54290000000000005</v>
      </c>
      <c r="BZ70" s="76">
        <v>0.52890000000000004</v>
      </c>
      <c r="CA70" s="76">
        <v>0.5141</v>
      </c>
      <c r="CB70" s="76">
        <v>0.4985</v>
      </c>
      <c r="CC70" s="76">
        <v>0.48209999999999997</v>
      </c>
      <c r="CD70" s="76">
        <v>0.46500000000000002</v>
      </c>
      <c r="CE70" s="76">
        <v>0.4471</v>
      </c>
      <c r="CF70" s="76">
        <v>0.4284</v>
      </c>
      <c r="CG70" s="76">
        <v>0.40889999999999999</v>
      </c>
      <c r="CH70" s="76">
        <v>0.3886</v>
      </c>
      <c r="CI70" s="76">
        <v>0.36759999999999998</v>
      </c>
      <c r="CJ70" s="76">
        <v>0.3458</v>
      </c>
      <c r="CK70" s="76">
        <v>0.32319999999999999</v>
      </c>
      <c r="CL70" s="76">
        <v>0.29980000000000001</v>
      </c>
      <c r="CM70" s="76">
        <v>0.27560000000000001</v>
      </c>
      <c r="CN70" s="76">
        <v>0.25069999999999998</v>
      </c>
      <c r="CO70" s="76">
        <v>0.22500000000000001</v>
      </c>
      <c r="CP70" s="76">
        <v>0.19850000000000001</v>
      </c>
      <c r="CQ70" s="76">
        <v>0.17119999999999999</v>
      </c>
      <c r="CR70" s="76">
        <v>0.1431</v>
      </c>
      <c r="CS70" s="76">
        <v>0.1143</v>
      </c>
      <c r="CT70" s="76">
        <v>8.4699999999999998E-2</v>
      </c>
      <c r="CU70" s="76">
        <v>5.4300000000000001E-2</v>
      </c>
      <c r="CV70" s="76">
        <v>2.3099999999999999E-2</v>
      </c>
    </row>
    <row r="71" spans="1:100" x14ac:dyDescent="0.2">
      <c r="A71" s="76" t="str">
        <f t="shared" si="1"/>
        <v>F100km</v>
      </c>
      <c r="B71" s="77" t="s">
        <v>224</v>
      </c>
      <c r="C71" s="76">
        <v>100</v>
      </c>
      <c r="D71" s="76">
        <v>23591</v>
      </c>
      <c r="E71" s="76">
        <v>0.61499999999999999</v>
      </c>
      <c r="F71" s="76">
        <v>0.65590000000000004</v>
      </c>
      <c r="G71" s="76">
        <v>0.6946</v>
      </c>
      <c r="H71" s="76">
        <v>0.73109999999999997</v>
      </c>
      <c r="I71" s="76">
        <v>0.76539999999999997</v>
      </c>
      <c r="J71" s="76">
        <v>0.79749999999999999</v>
      </c>
      <c r="K71" s="76">
        <v>0.82740000000000002</v>
      </c>
      <c r="L71" s="76">
        <v>0.85509999999999997</v>
      </c>
      <c r="M71" s="76">
        <v>0.88060000000000005</v>
      </c>
      <c r="N71" s="76">
        <v>0.90390000000000004</v>
      </c>
      <c r="O71" s="76">
        <v>0.92500000000000004</v>
      </c>
      <c r="P71" s="76">
        <v>0.94499999999999995</v>
      </c>
      <c r="Q71" s="76">
        <v>0.96499999999999997</v>
      </c>
      <c r="R71" s="76">
        <v>0.98209999999999997</v>
      </c>
      <c r="S71" s="76">
        <v>0.99360000000000004</v>
      </c>
      <c r="T71" s="76">
        <v>0.99929999999999997</v>
      </c>
      <c r="U71" s="76">
        <v>1</v>
      </c>
      <c r="V71" s="76">
        <v>1</v>
      </c>
      <c r="W71" s="76">
        <v>1</v>
      </c>
      <c r="X71" s="76">
        <v>1</v>
      </c>
      <c r="Y71" s="76">
        <v>1</v>
      </c>
      <c r="Z71" s="76">
        <v>1</v>
      </c>
      <c r="AA71" s="76">
        <v>1</v>
      </c>
      <c r="AB71" s="76">
        <v>1</v>
      </c>
      <c r="AC71" s="76">
        <v>1</v>
      </c>
      <c r="AD71" s="76">
        <v>0.99960000000000004</v>
      </c>
      <c r="AE71" s="76">
        <v>0.99829999999999997</v>
      </c>
      <c r="AF71" s="76">
        <v>0.99619999999999997</v>
      </c>
      <c r="AG71" s="76">
        <v>0.99329999999999996</v>
      </c>
      <c r="AH71" s="76">
        <v>0.98950000000000005</v>
      </c>
      <c r="AI71" s="76">
        <v>0.9849</v>
      </c>
      <c r="AJ71" s="76">
        <v>0.97950000000000004</v>
      </c>
      <c r="AK71" s="76">
        <v>0.97319999999999995</v>
      </c>
      <c r="AL71" s="76">
        <v>0.96599999999999997</v>
      </c>
      <c r="AM71" s="76">
        <v>0.95809999999999995</v>
      </c>
      <c r="AN71" s="76">
        <v>0.94930000000000003</v>
      </c>
      <c r="AO71" s="76">
        <v>0.93959999999999999</v>
      </c>
      <c r="AP71" s="76">
        <v>0.92920000000000003</v>
      </c>
      <c r="AQ71" s="76">
        <v>0.91830000000000001</v>
      </c>
      <c r="AR71" s="76">
        <v>0.90739999999999998</v>
      </c>
      <c r="AS71" s="76">
        <v>0.89649999999999996</v>
      </c>
      <c r="AT71" s="76">
        <v>0.88560000000000005</v>
      </c>
      <c r="AU71" s="76">
        <v>0.87470000000000003</v>
      </c>
      <c r="AV71" s="76">
        <v>0.86380000000000001</v>
      </c>
      <c r="AW71" s="76">
        <v>0.85289999999999999</v>
      </c>
      <c r="AX71" s="76">
        <v>0.84199999999999997</v>
      </c>
      <c r="AY71" s="76">
        <v>0.83109999999999995</v>
      </c>
      <c r="AZ71" s="76">
        <v>0.82020000000000004</v>
      </c>
      <c r="BA71" s="76">
        <v>0.80930000000000002</v>
      </c>
      <c r="BB71" s="76">
        <v>0.7984</v>
      </c>
      <c r="BC71" s="76">
        <v>0.78749999999999998</v>
      </c>
      <c r="BD71" s="76">
        <v>0.77659999999999996</v>
      </c>
      <c r="BE71" s="76">
        <v>0.76570000000000005</v>
      </c>
      <c r="BF71" s="76">
        <v>0.75480000000000003</v>
      </c>
      <c r="BG71" s="76">
        <v>0.74390000000000001</v>
      </c>
      <c r="BH71" s="76">
        <v>0.73299999999999998</v>
      </c>
      <c r="BI71" s="76">
        <v>0.72209999999999996</v>
      </c>
      <c r="BJ71" s="76">
        <v>0.71120000000000005</v>
      </c>
      <c r="BK71" s="76">
        <v>0.70030000000000003</v>
      </c>
      <c r="BL71" s="76">
        <v>0.68940000000000001</v>
      </c>
      <c r="BM71" s="76">
        <v>0.67849999999999999</v>
      </c>
      <c r="BN71" s="76">
        <v>0.66759999999999997</v>
      </c>
      <c r="BO71" s="76">
        <v>0.65669999999999995</v>
      </c>
      <c r="BP71" s="76">
        <v>0.64580000000000004</v>
      </c>
      <c r="BQ71" s="76">
        <v>0.63490000000000002</v>
      </c>
      <c r="BR71" s="76">
        <v>0.624</v>
      </c>
      <c r="BS71" s="76">
        <v>0.61309999999999998</v>
      </c>
      <c r="BT71" s="76">
        <v>0.60219999999999996</v>
      </c>
      <c r="BU71" s="76">
        <v>0.59130000000000005</v>
      </c>
      <c r="BV71" s="76">
        <v>0.58030000000000004</v>
      </c>
      <c r="BW71" s="76">
        <v>0.56859999999999999</v>
      </c>
      <c r="BX71" s="76">
        <v>0.55610000000000004</v>
      </c>
      <c r="BY71" s="76">
        <v>0.54290000000000005</v>
      </c>
      <c r="BZ71" s="76">
        <v>0.52890000000000004</v>
      </c>
      <c r="CA71" s="76">
        <v>0.5141</v>
      </c>
      <c r="CB71" s="76">
        <v>0.4985</v>
      </c>
      <c r="CC71" s="76">
        <v>0.48209999999999997</v>
      </c>
      <c r="CD71" s="76">
        <v>0.46500000000000002</v>
      </c>
      <c r="CE71" s="76">
        <v>0.4471</v>
      </c>
      <c r="CF71" s="76">
        <v>0.4284</v>
      </c>
      <c r="CG71" s="76">
        <v>0.40889999999999999</v>
      </c>
      <c r="CH71" s="76">
        <v>0.3886</v>
      </c>
      <c r="CI71" s="76">
        <v>0.36759999999999998</v>
      </c>
      <c r="CJ71" s="76">
        <v>0.3458</v>
      </c>
      <c r="CK71" s="76">
        <v>0.32319999999999999</v>
      </c>
      <c r="CL71" s="76">
        <v>0.29980000000000001</v>
      </c>
      <c r="CM71" s="76">
        <v>0.27560000000000001</v>
      </c>
      <c r="CN71" s="76">
        <v>0.25069999999999998</v>
      </c>
      <c r="CO71" s="76">
        <v>0.22500000000000001</v>
      </c>
      <c r="CP71" s="76">
        <v>0.19850000000000001</v>
      </c>
      <c r="CQ71" s="76">
        <v>0.17119999999999999</v>
      </c>
      <c r="CR71" s="76">
        <v>0.1431</v>
      </c>
      <c r="CS71" s="76">
        <v>0.1143</v>
      </c>
      <c r="CT71" s="76">
        <v>8.4699999999999998E-2</v>
      </c>
      <c r="CU71" s="76">
        <v>5.4300000000000001E-2</v>
      </c>
      <c r="CV71" s="76">
        <v>2.3099999999999999E-2</v>
      </c>
    </row>
    <row r="72" spans="1:100" x14ac:dyDescent="0.2">
      <c r="A72" s="76" t="str">
        <f t="shared" si="1"/>
        <v>F150km</v>
      </c>
      <c r="B72" s="77" t="s">
        <v>225</v>
      </c>
      <c r="C72" s="76">
        <v>150</v>
      </c>
      <c r="D72" s="76">
        <v>39700</v>
      </c>
      <c r="E72" s="76">
        <v>0.61499999999999999</v>
      </c>
      <c r="F72" s="76">
        <v>0.65590000000000004</v>
      </c>
      <c r="G72" s="76">
        <v>0.6946</v>
      </c>
      <c r="H72" s="76">
        <v>0.73109999999999997</v>
      </c>
      <c r="I72" s="76">
        <v>0.76539999999999997</v>
      </c>
      <c r="J72" s="76">
        <v>0.79749999999999999</v>
      </c>
      <c r="K72" s="76">
        <v>0.82740000000000002</v>
      </c>
      <c r="L72" s="76">
        <v>0.85509999999999997</v>
      </c>
      <c r="M72" s="76">
        <v>0.88060000000000005</v>
      </c>
      <c r="N72" s="76">
        <v>0.90390000000000004</v>
      </c>
      <c r="O72" s="76">
        <v>0.92500000000000004</v>
      </c>
      <c r="P72" s="76">
        <v>0.94499999999999995</v>
      </c>
      <c r="Q72" s="76">
        <v>0.96499999999999997</v>
      </c>
      <c r="R72" s="76">
        <v>0.98209999999999997</v>
      </c>
      <c r="S72" s="76">
        <v>0.99360000000000004</v>
      </c>
      <c r="T72" s="76">
        <v>0.99929999999999997</v>
      </c>
      <c r="U72" s="76">
        <v>1</v>
      </c>
      <c r="V72" s="76">
        <v>1</v>
      </c>
      <c r="W72" s="76">
        <v>1</v>
      </c>
      <c r="X72" s="76">
        <v>1</v>
      </c>
      <c r="Y72" s="76">
        <v>1</v>
      </c>
      <c r="Z72" s="76">
        <v>1</v>
      </c>
      <c r="AA72" s="76">
        <v>1</v>
      </c>
      <c r="AB72" s="76">
        <v>1</v>
      </c>
      <c r="AC72" s="76">
        <v>1</v>
      </c>
      <c r="AD72" s="76">
        <v>0.99960000000000004</v>
      </c>
      <c r="AE72" s="76">
        <v>0.99829999999999997</v>
      </c>
      <c r="AF72" s="76">
        <v>0.99619999999999997</v>
      </c>
      <c r="AG72" s="76">
        <v>0.99329999999999996</v>
      </c>
      <c r="AH72" s="76">
        <v>0.98950000000000005</v>
      </c>
      <c r="AI72" s="76">
        <v>0.9849</v>
      </c>
      <c r="AJ72" s="76">
        <v>0.97950000000000004</v>
      </c>
      <c r="AK72" s="76">
        <v>0.97319999999999995</v>
      </c>
      <c r="AL72" s="76">
        <v>0.96599999999999997</v>
      </c>
      <c r="AM72" s="76">
        <v>0.95809999999999995</v>
      </c>
      <c r="AN72" s="76">
        <v>0.94930000000000003</v>
      </c>
      <c r="AO72" s="76">
        <v>0.93959999999999999</v>
      </c>
      <c r="AP72" s="76">
        <v>0.92920000000000003</v>
      </c>
      <c r="AQ72" s="76">
        <v>0.91830000000000001</v>
      </c>
      <c r="AR72" s="76">
        <v>0.90739999999999998</v>
      </c>
      <c r="AS72" s="76">
        <v>0.89649999999999996</v>
      </c>
      <c r="AT72" s="76">
        <v>0.88560000000000005</v>
      </c>
      <c r="AU72" s="76">
        <v>0.87470000000000003</v>
      </c>
      <c r="AV72" s="76">
        <v>0.86380000000000001</v>
      </c>
      <c r="AW72" s="76">
        <v>0.85289999999999999</v>
      </c>
      <c r="AX72" s="76">
        <v>0.84199999999999997</v>
      </c>
      <c r="AY72" s="76">
        <v>0.83109999999999995</v>
      </c>
      <c r="AZ72" s="76">
        <v>0.82020000000000004</v>
      </c>
      <c r="BA72" s="76">
        <v>0.80930000000000002</v>
      </c>
      <c r="BB72" s="76">
        <v>0.7984</v>
      </c>
      <c r="BC72" s="76">
        <v>0.78749999999999998</v>
      </c>
      <c r="BD72" s="76">
        <v>0.77659999999999996</v>
      </c>
      <c r="BE72" s="76">
        <v>0.76570000000000005</v>
      </c>
      <c r="BF72" s="76">
        <v>0.75480000000000003</v>
      </c>
      <c r="BG72" s="76">
        <v>0.74390000000000001</v>
      </c>
      <c r="BH72" s="76">
        <v>0.73299999999999998</v>
      </c>
      <c r="BI72" s="76">
        <v>0.72209999999999996</v>
      </c>
      <c r="BJ72" s="76">
        <v>0.71120000000000005</v>
      </c>
      <c r="BK72" s="76">
        <v>0.70030000000000003</v>
      </c>
      <c r="BL72" s="76">
        <v>0.68940000000000001</v>
      </c>
      <c r="BM72" s="76">
        <v>0.67849999999999999</v>
      </c>
      <c r="BN72" s="76">
        <v>0.66759999999999997</v>
      </c>
      <c r="BO72" s="76">
        <v>0.65669999999999995</v>
      </c>
      <c r="BP72" s="76">
        <v>0.64580000000000004</v>
      </c>
      <c r="BQ72" s="76">
        <v>0.63490000000000002</v>
      </c>
      <c r="BR72" s="76">
        <v>0.624</v>
      </c>
      <c r="BS72" s="76">
        <v>0.61309999999999998</v>
      </c>
      <c r="BT72" s="76">
        <v>0.60219999999999996</v>
      </c>
      <c r="BU72" s="76">
        <v>0.59130000000000005</v>
      </c>
      <c r="BV72" s="76">
        <v>0.58030000000000004</v>
      </c>
      <c r="BW72" s="76">
        <v>0.56859999999999999</v>
      </c>
      <c r="BX72" s="76">
        <v>0.55610000000000004</v>
      </c>
      <c r="BY72" s="76">
        <v>0.54290000000000005</v>
      </c>
      <c r="BZ72" s="76">
        <v>0.52890000000000004</v>
      </c>
      <c r="CA72" s="76">
        <v>0.5141</v>
      </c>
      <c r="CB72" s="76">
        <v>0.4985</v>
      </c>
      <c r="CC72" s="76">
        <v>0.48209999999999997</v>
      </c>
      <c r="CD72" s="76">
        <v>0.46500000000000002</v>
      </c>
      <c r="CE72" s="76">
        <v>0.4471</v>
      </c>
      <c r="CF72" s="76">
        <v>0.4284</v>
      </c>
      <c r="CG72" s="76">
        <v>0.40889999999999999</v>
      </c>
      <c r="CH72" s="76">
        <v>0.3886</v>
      </c>
      <c r="CI72" s="76">
        <v>0.36759999999999998</v>
      </c>
      <c r="CJ72" s="76">
        <v>0.3458</v>
      </c>
      <c r="CK72" s="76">
        <v>0.32319999999999999</v>
      </c>
      <c r="CL72" s="76">
        <v>0.29980000000000001</v>
      </c>
      <c r="CM72" s="76">
        <v>0.27560000000000001</v>
      </c>
      <c r="CN72" s="76">
        <v>0.25069999999999998</v>
      </c>
      <c r="CO72" s="76">
        <v>0.22500000000000001</v>
      </c>
      <c r="CP72" s="76">
        <v>0.19850000000000001</v>
      </c>
      <c r="CQ72" s="76">
        <v>0.17119999999999999</v>
      </c>
      <c r="CR72" s="76">
        <v>0.1431</v>
      </c>
      <c r="CS72" s="76">
        <v>0.1143</v>
      </c>
      <c r="CT72" s="76">
        <v>8.4699999999999998E-2</v>
      </c>
      <c r="CU72" s="76">
        <v>5.4300000000000001E-2</v>
      </c>
      <c r="CV72" s="76">
        <v>2.3099999999999999E-2</v>
      </c>
    </row>
    <row r="73" spans="1:100" x14ac:dyDescent="0.2">
      <c r="A73" s="76" t="str">
        <f t="shared" si="1"/>
        <v>F100Mile</v>
      </c>
      <c r="B73" s="77" t="s">
        <v>226</v>
      </c>
      <c r="C73" s="76">
        <v>160.9</v>
      </c>
      <c r="D73" s="76">
        <v>43500</v>
      </c>
      <c r="E73" s="76">
        <v>0.61499999999999999</v>
      </c>
      <c r="F73" s="76">
        <v>0.65590000000000004</v>
      </c>
      <c r="G73" s="76">
        <v>0.6946</v>
      </c>
      <c r="H73" s="76">
        <v>0.73109999999999997</v>
      </c>
      <c r="I73" s="76">
        <v>0.76539999999999997</v>
      </c>
      <c r="J73" s="76">
        <v>0.79749999999999999</v>
      </c>
      <c r="K73" s="76">
        <v>0.82740000000000002</v>
      </c>
      <c r="L73" s="76">
        <v>0.85509999999999997</v>
      </c>
      <c r="M73" s="76">
        <v>0.88060000000000005</v>
      </c>
      <c r="N73" s="76">
        <v>0.90390000000000004</v>
      </c>
      <c r="O73" s="76">
        <v>0.92500000000000004</v>
      </c>
      <c r="P73" s="76">
        <v>0.94499999999999995</v>
      </c>
      <c r="Q73" s="76">
        <v>0.96499999999999997</v>
      </c>
      <c r="R73" s="76">
        <v>0.98209999999999997</v>
      </c>
      <c r="S73" s="76">
        <v>0.99360000000000004</v>
      </c>
      <c r="T73" s="76">
        <v>0.99929999999999997</v>
      </c>
      <c r="U73" s="76">
        <v>1</v>
      </c>
      <c r="V73" s="76">
        <v>1</v>
      </c>
      <c r="W73" s="76">
        <v>1</v>
      </c>
      <c r="X73" s="76">
        <v>1</v>
      </c>
      <c r="Y73" s="76">
        <v>1</v>
      </c>
      <c r="Z73" s="76">
        <v>1</v>
      </c>
      <c r="AA73" s="76">
        <v>1</v>
      </c>
      <c r="AB73" s="76">
        <v>1</v>
      </c>
      <c r="AC73" s="76">
        <v>1</v>
      </c>
      <c r="AD73" s="76">
        <v>0.99960000000000004</v>
      </c>
      <c r="AE73" s="76">
        <v>0.99829999999999997</v>
      </c>
      <c r="AF73" s="76">
        <v>0.99619999999999997</v>
      </c>
      <c r="AG73" s="76">
        <v>0.99329999999999996</v>
      </c>
      <c r="AH73" s="76">
        <v>0.98950000000000005</v>
      </c>
      <c r="AI73" s="76">
        <v>0.9849</v>
      </c>
      <c r="AJ73" s="76">
        <v>0.97950000000000004</v>
      </c>
      <c r="AK73" s="76">
        <v>0.97319999999999995</v>
      </c>
      <c r="AL73" s="76">
        <v>0.96599999999999997</v>
      </c>
      <c r="AM73" s="76">
        <v>0.95809999999999995</v>
      </c>
      <c r="AN73" s="76">
        <v>0.94930000000000003</v>
      </c>
      <c r="AO73" s="76">
        <v>0.93959999999999999</v>
      </c>
      <c r="AP73" s="76">
        <v>0.92920000000000003</v>
      </c>
      <c r="AQ73" s="76">
        <v>0.91830000000000001</v>
      </c>
      <c r="AR73" s="76">
        <v>0.90739999999999998</v>
      </c>
      <c r="AS73" s="76">
        <v>0.89649999999999996</v>
      </c>
      <c r="AT73" s="76">
        <v>0.88560000000000005</v>
      </c>
      <c r="AU73" s="76">
        <v>0.87470000000000003</v>
      </c>
      <c r="AV73" s="76">
        <v>0.86380000000000001</v>
      </c>
      <c r="AW73" s="76">
        <v>0.85289999999999999</v>
      </c>
      <c r="AX73" s="76">
        <v>0.84199999999999997</v>
      </c>
      <c r="AY73" s="76">
        <v>0.83109999999999995</v>
      </c>
      <c r="AZ73" s="76">
        <v>0.82020000000000004</v>
      </c>
      <c r="BA73" s="76">
        <v>0.80930000000000002</v>
      </c>
      <c r="BB73" s="76">
        <v>0.7984</v>
      </c>
      <c r="BC73" s="76">
        <v>0.78749999999999998</v>
      </c>
      <c r="BD73" s="76">
        <v>0.77659999999999996</v>
      </c>
      <c r="BE73" s="76">
        <v>0.76570000000000005</v>
      </c>
      <c r="BF73" s="76">
        <v>0.75480000000000003</v>
      </c>
      <c r="BG73" s="76">
        <v>0.74390000000000001</v>
      </c>
      <c r="BH73" s="76">
        <v>0.73299999999999998</v>
      </c>
      <c r="BI73" s="76">
        <v>0.72209999999999996</v>
      </c>
      <c r="BJ73" s="76">
        <v>0.71120000000000005</v>
      </c>
      <c r="BK73" s="76">
        <v>0.70030000000000003</v>
      </c>
      <c r="BL73" s="76">
        <v>0.68940000000000001</v>
      </c>
      <c r="BM73" s="76">
        <v>0.67849999999999999</v>
      </c>
      <c r="BN73" s="76">
        <v>0.66759999999999997</v>
      </c>
      <c r="BO73" s="76">
        <v>0.65669999999999995</v>
      </c>
      <c r="BP73" s="76">
        <v>0.64580000000000004</v>
      </c>
      <c r="BQ73" s="76">
        <v>0.63490000000000002</v>
      </c>
      <c r="BR73" s="76">
        <v>0.624</v>
      </c>
      <c r="BS73" s="76">
        <v>0.61309999999999998</v>
      </c>
      <c r="BT73" s="76">
        <v>0.60219999999999996</v>
      </c>
      <c r="BU73" s="76">
        <v>0.59130000000000005</v>
      </c>
      <c r="BV73" s="76">
        <v>0.58030000000000004</v>
      </c>
      <c r="BW73" s="76">
        <v>0.56859999999999999</v>
      </c>
      <c r="BX73" s="76">
        <v>0.55610000000000004</v>
      </c>
      <c r="BY73" s="76">
        <v>0.54290000000000005</v>
      </c>
      <c r="BZ73" s="76">
        <v>0.52890000000000004</v>
      </c>
      <c r="CA73" s="76">
        <v>0.5141</v>
      </c>
      <c r="CB73" s="76">
        <v>0.4985</v>
      </c>
      <c r="CC73" s="76">
        <v>0.48209999999999997</v>
      </c>
      <c r="CD73" s="76">
        <v>0.46500000000000002</v>
      </c>
      <c r="CE73" s="76">
        <v>0.4471</v>
      </c>
      <c r="CF73" s="76">
        <v>0.4284</v>
      </c>
      <c r="CG73" s="76">
        <v>0.40889999999999999</v>
      </c>
      <c r="CH73" s="76">
        <v>0.3886</v>
      </c>
      <c r="CI73" s="76">
        <v>0.36759999999999998</v>
      </c>
      <c r="CJ73" s="76">
        <v>0.3458</v>
      </c>
      <c r="CK73" s="76">
        <v>0.32319999999999999</v>
      </c>
      <c r="CL73" s="76">
        <v>0.29980000000000001</v>
      </c>
      <c r="CM73" s="76">
        <v>0.27560000000000001</v>
      </c>
      <c r="CN73" s="76">
        <v>0.25069999999999998</v>
      </c>
      <c r="CO73" s="76">
        <v>0.22500000000000001</v>
      </c>
      <c r="CP73" s="76">
        <v>0.19850000000000001</v>
      </c>
      <c r="CQ73" s="76">
        <v>0.17119999999999999</v>
      </c>
      <c r="CR73" s="76">
        <v>0.1431</v>
      </c>
      <c r="CS73" s="76">
        <v>0.1143</v>
      </c>
      <c r="CT73" s="76">
        <v>8.4699999999999998E-2</v>
      </c>
      <c r="CU73" s="76">
        <v>5.4300000000000001E-2</v>
      </c>
      <c r="CV73" s="76">
        <v>2.3099999999999999E-2</v>
      </c>
    </row>
    <row r="74" spans="1:100" x14ac:dyDescent="0.2">
      <c r="A74" s="76" t="str">
        <f t="shared" si="1"/>
        <v>F200km</v>
      </c>
      <c r="B74" s="77" t="s">
        <v>227</v>
      </c>
      <c r="C74" s="76">
        <v>200</v>
      </c>
      <c r="D74" s="76">
        <v>57600</v>
      </c>
      <c r="E74" s="76">
        <v>0.61499999999999999</v>
      </c>
      <c r="F74" s="76">
        <v>0.65590000000000004</v>
      </c>
      <c r="G74" s="76">
        <v>0.6946</v>
      </c>
      <c r="H74" s="76">
        <v>0.73109999999999997</v>
      </c>
      <c r="I74" s="76">
        <v>0.76539999999999997</v>
      </c>
      <c r="J74" s="76">
        <v>0.79749999999999999</v>
      </c>
      <c r="K74" s="76">
        <v>0.82740000000000002</v>
      </c>
      <c r="L74" s="76">
        <v>0.85509999999999997</v>
      </c>
      <c r="M74" s="76">
        <v>0.88060000000000005</v>
      </c>
      <c r="N74" s="76">
        <v>0.90390000000000004</v>
      </c>
      <c r="O74" s="76">
        <v>0.92500000000000004</v>
      </c>
      <c r="P74" s="76">
        <v>0.94499999999999995</v>
      </c>
      <c r="Q74" s="76">
        <v>0.96499999999999997</v>
      </c>
      <c r="R74" s="76">
        <v>0.98209999999999997</v>
      </c>
      <c r="S74" s="76">
        <v>0.99360000000000004</v>
      </c>
      <c r="T74" s="76">
        <v>0.99929999999999997</v>
      </c>
      <c r="U74" s="76">
        <v>1</v>
      </c>
      <c r="V74" s="76">
        <v>1</v>
      </c>
      <c r="W74" s="76">
        <v>1</v>
      </c>
      <c r="X74" s="76">
        <v>1</v>
      </c>
      <c r="Y74" s="76">
        <v>1</v>
      </c>
      <c r="Z74" s="76">
        <v>1</v>
      </c>
      <c r="AA74" s="76">
        <v>1</v>
      </c>
      <c r="AB74" s="76">
        <v>1</v>
      </c>
      <c r="AC74" s="76">
        <v>1</v>
      </c>
      <c r="AD74" s="76">
        <v>0.99960000000000004</v>
      </c>
      <c r="AE74" s="76">
        <v>0.99829999999999997</v>
      </c>
      <c r="AF74" s="76">
        <v>0.99619999999999997</v>
      </c>
      <c r="AG74" s="76">
        <v>0.99329999999999996</v>
      </c>
      <c r="AH74" s="76">
        <v>0.98950000000000005</v>
      </c>
      <c r="AI74" s="76">
        <v>0.9849</v>
      </c>
      <c r="AJ74" s="76">
        <v>0.97950000000000004</v>
      </c>
      <c r="AK74" s="76">
        <v>0.97319999999999995</v>
      </c>
      <c r="AL74" s="76">
        <v>0.96599999999999997</v>
      </c>
      <c r="AM74" s="76">
        <v>0.95809999999999995</v>
      </c>
      <c r="AN74" s="76">
        <v>0.94930000000000003</v>
      </c>
      <c r="AO74" s="76">
        <v>0.93959999999999999</v>
      </c>
      <c r="AP74" s="76">
        <v>0.92920000000000003</v>
      </c>
      <c r="AQ74" s="76">
        <v>0.91830000000000001</v>
      </c>
      <c r="AR74" s="76">
        <v>0.90739999999999998</v>
      </c>
      <c r="AS74" s="76">
        <v>0.89649999999999996</v>
      </c>
      <c r="AT74" s="76">
        <v>0.88560000000000005</v>
      </c>
      <c r="AU74" s="76">
        <v>0.87470000000000003</v>
      </c>
      <c r="AV74" s="76">
        <v>0.86380000000000001</v>
      </c>
      <c r="AW74" s="76">
        <v>0.85289999999999999</v>
      </c>
      <c r="AX74" s="76">
        <v>0.84199999999999997</v>
      </c>
      <c r="AY74" s="76">
        <v>0.83109999999999995</v>
      </c>
      <c r="AZ74" s="76">
        <v>0.82020000000000004</v>
      </c>
      <c r="BA74" s="76">
        <v>0.80930000000000002</v>
      </c>
      <c r="BB74" s="76">
        <v>0.7984</v>
      </c>
      <c r="BC74" s="76">
        <v>0.78749999999999998</v>
      </c>
      <c r="BD74" s="76">
        <v>0.77659999999999996</v>
      </c>
      <c r="BE74" s="76">
        <v>0.76570000000000005</v>
      </c>
      <c r="BF74" s="76">
        <v>0.75480000000000003</v>
      </c>
      <c r="BG74" s="76">
        <v>0.74390000000000001</v>
      </c>
      <c r="BH74" s="76">
        <v>0.73299999999999998</v>
      </c>
      <c r="BI74" s="76">
        <v>0.72209999999999996</v>
      </c>
      <c r="BJ74" s="76">
        <v>0.71120000000000005</v>
      </c>
      <c r="BK74" s="76">
        <v>0.70030000000000003</v>
      </c>
      <c r="BL74" s="76">
        <v>0.68940000000000001</v>
      </c>
      <c r="BM74" s="76">
        <v>0.67849999999999999</v>
      </c>
      <c r="BN74" s="76">
        <v>0.66759999999999997</v>
      </c>
      <c r="BO74" s="76">
        <v>0.65669999999999995</v>
      </c>
      <c r="BP74" s="76">
        <v>0.64580000000000004</v>
      </c>
      <c r="BQ74" s="76">
        <v>0.63490000000000002</v>
      </c>
      <c r="BR74" s="76">
        <v>0.624</v>
      </c>
      <c r="BS74" s="76">
        <v>0.61309999999999998</v>
      </c>
      <c r="BT74" s="76">
        <v>0.60219999999999996</v>
      </c>
      <c r="BU74" s="76">
        <v>0.59130000000000005</v>
      </c>
      <c r="BV74" s="76">
        <v>0.58030000000000004</v>
      </c>
      <c r="BW74" s="76">
        <v>0.56859999999999999</v>
      </c>
      <c r="BX74" s="76">
        <v>0.55610000000000004</v>
      </c>
      <c r="BY74" s="76">
        <v>0.54290000000000005</v>
      </c>
      <c r="BZ74" s="76">
        <v>0.52890000000000004</v>
      </c>
      <c r="CA74" s="76">
        <v>0.5141</v>
      </c>
      <c r="CB74" s="76">
        <v>0.4985</v>
      </c>
      <c r="CC74" s="76">
        <v>0.48209999999999997</v>
      </c>
      <c r="CD74" s="76">
        <v>0.46500000000000002</v>
      </c>
      <c r="CE74" s="76">
        <v>0.4471</v>
      </c>
      <c r="CF74" s="76">
        <v>0.4284</v>
      </c>
      <c r="CG74" s="76">
        <v>0.40889999999999999</v>
      </c>
      <c r="CH74" s="76">
        <v>0.3886</v>
      </c>
      <c r="CI74" s="76">
        <v>0.36759999999999998</v>
      </c>
      <c r="CJ74" s="76">
        <v>0.3458</v>
      </c>
      <c r="CK74" s="76">
        <v>0.32319999999999999</v>
      </c>
      <c r="CL74" s="76">
        <v>0.29980000000000001</v>
      </c>
      <c r="CM74" s="76">
        <v>0.27560000000000001</v>
      </c>
      <c r="CN74" s="76">
        <v>0.25069999999999998</v>
      </c>
      <c r="CO74" s="76">
        <v>0.22500000000000001</v>
      </c>
      <c r="CP74" s="76">
        <v>0.19850000000000001</v>
      </c>
      <c r="CQ74" s="76">
        <v>0.17119999999999999</v>
      </c>
      <c r="CR74" s="76">
        <v>0.1431</v>
      </c>
      <c r="CS74" s="76">
        <v>0.1143</v>
      </c>
      <c r="CT74" s="76">
        <v>8.4699999999999998E-2</v>
      </c>
      <c r="CU74" s="76">
        <v>5.4300000000000001E-2</v>
      </c>
      <c r="CV74" s="76">
        <v>2.3099999999999999E-2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74"/>
  <sheetViews>
    <sheetView workbookViewId="0">
      <pane xSplit="4" ySplit="1" topLeftCell="E2" activePane="bottomRight" state="frozen"/>
      <selection activeCell="A33" sqref="A33"/>
      <selection pane="topRight" activeCell="A33" sqref="A33"/>
      <selection pane="bottomLeft" activeCell="A33" sqref="A33"/>
      <selection pane="bottomRight" activeCell="A33" sqref="A33"/>
    </sheetView>
  </sheetViews>
  <sheetFormatPr defaultColWidth="8.85546875" defaultRowHeight="12.75" x14ac:dyDescent="0.2"/>
  <cols>
    <col min="1" max="1" width="12.42578125" style="76" bestFit="1" customWidth="1"/>
    <col min="2" max="2" width="10.85546875" style="76" bestFit="1" customWidth="1"/>
    <col min="3" max="16384" width="8.85546875" style="76"/>
  </cols>
  <sheetData>
    <row r="1" spans="1:100" x14ac:dyDescent="0.2">
      <c r="B1" s="76" t="s">
        <v>145</v>
      </c>
      <c r="C1" s="76" t="s">
        <v>146</v>
      </c>
      <c r="D1" s="76" t="s">
        <v>147</v>
      </c>
      <c r="E1" s="76">
        <v>5</v>
      </c>
      <c r="F1" s="76">
        <v>6</v>
      </c>
      <c r="G1" s="76">
        <v>7</v>
      </c>
      <c r="H1" s="76">
        <v>8</v>
      </c>
      <c r="I1" s="76">
        <v>9</v>
      </c>
      <c r="J1" s="76">
        <v>10</v>
      </c>
      <c r="K1" s="76">
        <v>11</v>
      </c>
      <c r="L1" s="76">
        <v>12</v>
      </c>
      <c r="M1" s="76">
        <v>13</v>
      </c>
      <c r="N1" s="76">
        <v>14</v>
      </c>
      <c r="O1" s="76">
        <v>15</v>
      </c>
      <c r="P1" s="76">
        <v>16</v>
      </c>
      <c r="Q1" s="76">
        <v>17</v>
      </c>
      <c r="R1" s="76">
        <v>18</v>
      </c>
      <c r="S1" s="76">
        <v>19</v>
      </c>
      <c r="T1" s="76">
        <v>20</v>
      </c>
      <c r="U1" s="76">
        <v>21</v>
      </c>
      <c r="V1" s="76">
        <v>22</v>
      </c>
      <c r="W1" s="76">
        <v>23</v>
      </c>
      <c r="X1" s="76">
        <v>24</v>
      </c>
      <c r="Y1" s="76">
        <v>25</v>
      </c>
      <c r="Z1" s="76">
        <v>26</v>
      </c>
      <c r="AA1" s="76">
        <v>27</v>
      </c>
      <c r="AB1" s="76">
        <v>28</v>
      </c>
      <c r="AC1" s="76">
        <v>29</v>
      </c>
      <c r="AD1" s="76">
        <v>30</v>
      </c>
      <c r="AE1" s="76">
        <v>31</v>
      </c>
      <c r="AF1" s="76">
        <v>32</v>
      </c>
      <c r="AG1" s="76">
        <v>33</v>
      </c>
      <c r="AH1" s="76">
        <v>34</v>
      </c>
      <c r="AI1" s="76">
        <v>35</v>
      </c>
      <c r="AJ1" s="76">
        <v>36</v>
      </c>
      <c r="AK1" s="76">
        <v>37</v>
      </c>
      <c r="AL1" s="76">
        <v>38</v>
      </c>
      <c r="AM1" s="76">
        <v>39</v>
      </c>
      <c r="AN1" s="76">
        <v>40</v>
      </c>
      <c r="AO1" s="76">
        <v>41</v>
      </c>
      <c r="AP1" s="76">
        <v>42</v>
      </c>
      <c r="AQ1" s="76">
        <v>43</v>
      </c>
      <c r="AR1" s="76">
        <v>44</v>
      </c>
      <c r="AS1" s="76">
        <v>45</v>
      </c>
      <c r="AT1" s="76">
        <v>46</v>
      </c>
      <c r="AU1" s="76">
        <v>47</v>
      </c>
      <c r="AV1" s="76">
        <v>48</v>
      </c>
      <c r="AW1" s="76">
        <v>49</v>
      </c>
      <c r="AX1" s="76">
        <v>50</v>
      </c>
      <c r="AY1" s="76">
        <v>51</v>
      </c>
      <c r="AZ1" s="76">
        <v>52</v>
      </c>
      <c r="BA1" s="76">
        <v>53</v>
      </c>
      <c r="BB1" s="76">
        <v>54</v>
      </c>
      <c r="BC1" s="76">
        <v>55</v>
      </c>
      <c r="BD1" s="76">
        <v>56</v>
      </c>
      <c r="BE1" s="76">
        <v>57</v>
      </c>
      <c r="BF1" s="76">
        <v>58</v>
      </c>
      <c r="BG1" s="76">
        <v>59</v>
      </c>
      <c r="BH1" s="76">
        <v>60</v>
      </c>
      <c r="BI1" s="76">
        <v>61</v>
      </c>
      <c r="BJ1" s="76">
        <v>62</v>
      </c>
      <c r="BK1" s="76">
        <v>63</v>
      </c>
      <c r="BL1" s="76">
        <v>64</v>
      </c>
      <c r="BM1" s="76">
        <v>65</v>
      </c>
      <c r="BN1" s="76">
        <v>66</v>
      </c>
      <c r="BO1" s="76">
        <v>67</v>
      </c>
      <c r="BP1" s="76">
        <v>68</v>
      </c>
      <c r="BQ1" s="76">
        <v>69</v>
      </c>
      <c r="BR1" s="76">
        <v>70</v>
      </c>
      <c r="BS1" s="76">
        <v>71</v>
      </c>
      <c r="BT1" s="76">
        <v>72</v>
      </c>
      <c r="BU1" s="76">
        <v>73</v>
      </c>
      <c r="BV1" s="76">
        <v>74</v>
      </c>
      <c r="BW1" s="76">
        <v>75</v>
      </c>
      <c r="BX1" s="76">
        <v>76</v>
      </c>
      <c r="BY1" s="76">
        <v>77</v>
      </c>
      <c r="BZ1" s="76">
        <v>78</v>
      </c>
      <c r="CA1" s="76">
        <v>79</v>
      </c>
      <c r="CB1" s="76">
        <v>80</v>
      </c>
      <c r="CC1" s="76">
        <v>81</v>
      </c>
      <c r="CD1" s="76">
        <v>82</v>
      </c>
      <c r="CE1" s="76">
        <v>83</v>
      </c>
      <c r="CF1" s="76">
        <v>84</v>
      </c>
      <c r="CG1" s="76">
        <v>85</v>
      </c>
      <c r="CH1" s="76">
        <v>86</v>
      </c>
      <c r="CI1" s="76">
        <v>87</v>
      </c>
      <c r="CJ1" s="76">
        <v>88</v>
      </c>
      <c r="CK1" s="76">
        <v>89</v>
      </c>
      <c r="CL1" s="76">
        <v>90</v>
      </c>
      <c r="CM1" s="76">
        <v>91</v>
      </c>
      <c r="CN1" s="76">
        <v>92</v>
      </c>
      <c r="CO1" s="76">
        <v>93</v>
      </c>
      <c r="CP1" s="76">
        <v>94</v>
      </c>
      <c r="CQ1" s="76">
        <v>95</v>
      </c>
      <c r="CR1" s="76">
        <v>96</v>
      </c>
      <c r="CS1" s="76">
        <v>97</v>
      </c>
      <c r="CT1" s="76">
        <v>98</v>
      </c>
      <c r="CU1" s="76">
        <v>99</v>
      </c>
      <c r="CV1" s="76">
        <v>100</v>
      </c>
    </row>
    <row r="2" spans="1:100" x14ac:dyDescent="0.2">
      <c r="A2" s="76" t="s">
        <v>228</v>
      </c>
      <c r="B2" s="76" t="s">
        <v>149</v>
      </c>
      <c r="C2" s="76">
        <v>0</v>
      </c>
      <c r="D2" s="76">
        <v>6.25</v>
      </c>
      <c r="E2" s="76">
        <v>0</v>
      </c>
      <c r="F2" s="76">
        <v>0</v>
      </c>
      <c r="G2" s="76">
        <v>0</v>
      </c>
      <c r="H2" s="76">
        <v>0</v>
      </c>
      <c r="I2" s="76">
        <v>0</v>
      </c>
      <c r="J2" s="76">
        <v>0</v>
      </c>
      <c r="K2" s="76">
        <v>0</v>
      </c>
      <c r="L2" s="76">
        <v>0</v>
      </c>
      <c r="M2" s="76">
        <v>0</v>
      </c>
      <c r="N2" s="76">
        <v>0.80389999999999995</v>
      </c>
      <c r="O2" s="76">
        <v>0.84930000000000005</v>
      </c>
      <c r="P2" s="76">
        <v>0.8972</v>
      </c>
      <c r="Q2" s="76">
        <v>0.92410000000000003</v>
      </c>
      <c r="R2" s="76">
        <v>0.98550000000000004</v>
      </c>
      <c r="S2" s="76">
        <v>0.99929999999999997</v>
      </c>
      <c r="T2" s="76">
        <v>1</v>
      </c>
      <c r="U2" s="76">
        <v>1</v>
      </c>
      <c r="V2" s="76">
        <v>1</v>
      </c>
      <c r="W2" s="76">
        <v>1</v>
      </c>
      <c r="X2" s="76">
        <v>1</v>
      </c>
      <c r="Y2" s="76">
        <v>1</v>
      </c>
      <c r="Z2" s="76">
        <v>1</v>
      </c>
      <c r="AA2" s="76">
        <v>1</v>
      </c>
      <c r="AB2" s="76">
        <v>1</v>
      </c>
      <c r="AC2" s="76">
        <v>1</v>
      </c>
      <c r="AD2" s="76">
        <v>1.0153000000000001</v>
      </c>
      <c r="AE2" s="76">
        <v>1.0055000000000001</v>
      </c>
      <c r="AF2" s="76">
        <v>0.99729999999999996</v>
      </c>
      <c r="AG2" s="76">
        <v>0.98780000000000001</v>
      </c>
      <c r="AH2" s="76">
        <v>0.97989999999999999</v>
      </c>
      <c r="AI2" s="76">
        <v>0.97070000000000001</v>
      </c>
      <c r="AJ2" s="76">
        <v>0.96309999999999996</v>
      </c>
      <c r="AK2" s="76">
        <v>0.95420000000000005</v>
      </c>
      <c r="AL2" s="76">
        <v>0.94679999999999997</v>
      </c>
      <c r="AM2" s="76">
        <v>0.93830000000000002</v>
      </c>
      <c r="AN2" s="76">
        <v>0.93110000000000004</v>
      </c>
      <c r="AO2" s="76">
        <v>0.92290000000000005</v>
      </c>
      <c r="AP2" s="76">
        <v>0.91590000000000005</v>
      </c>
      <c r="AQ2" s="76">
        <v>0.90800000000000003</v>
      </c>
      <c r="AR2" s="76">
        <v>0.9012</v>
      </c>
      <c r="AS2" s="76">
        <v>0.89349999999999996</v>
      </c>
      <c r="AT2" s="76">
        <v>0.88700000000000001</v>
      </c>
      <c r="AU2" s="76">
        <v>0.87949999999999995</v>
      </c>
      <c r="AV2" s="76">
        <v>0.87319999999999998</v>
      </c>
      <c r="AW2" s="76">
        <v>0.86699999999999999</v>
      </c>
      <c r="AX2" s="76">
        <v>0.86599999999999999</v>
      </c>
      <c r="AY2" s="76">
        <v>0.8619</v>
      </c>
      <c r="AZ2" s="76">
        <v>0.85780000000000001</v>
      </c>
      <c r="BA2" s="76">
        <v>0.8538</v>
      </c>
      <c r="BB2" s="76">
        <v>0.8498</v>
      </c>
      <c r="BC2" s="76">
        <v>0.84589999999999999</v>
      </c>
      <c r="BD2" s="76">
        <v>0.83909999999999996</v>
      </c>
      <c r="BE2" s="76">
        <v>0.83140000000000003</v>
      </c>
      <c r="BF2" s="76">
        <v>0.82489999999999997</v>
      </c>
      <c r="BG2" s="76">
        <v>0.8175</v>
      </c>
      <c r="BH2" s="76">
        <v>0.84299999999999997</v>
      </c>
      <c r="BI2" s="76">
        <v>0.82489999999999997</v>
      </c>
      <c r="BJ2" s="76">
        <v>0.8075</v>
      </c>
      <c r="BK2" s="76">
        <v>0.79090000000000005</v>
      </c>
      <c r="BL2" s="76">
        <v>0.77580000000000005</v>
      </c>
      <c r="BM2" s="76">
        <v>0.76039999999999996</v>
      </c>
      <c r="BN2" s="76">
        <v>0.74570000000000003</v>
      </c>
      <c r="BO2" s="76">
        <v>0.73150000000000004</v>
      </c>
      <c r="BP2" s="76">
        <v>0.71850000000000003</v>
      </c>
      <c r="BQ2" s="76">
        <v>0.70530000000000004</v>
      </c>
      <c r="BR2" s="76">
        <v>0.73809999999999998</v>
      </c>
      <c r="BS2" s="76">
        <v>0.7359</v>
      </c>
      <c r="BT2" s="76">
        <v>0.7329</v>
      </c>
      <c r="BU2" s="76">
        <v>0.73070000000000002</v>
      </c>
      <c r="BV2" s="76">
        <v>0.72850000000000004</v>
      </c>
      <c r="BW2" s="76">
        <v>0.72560000000000002</v>
      </c>
      <c r="BX2" s="76">
        <v>0.72350000000000003</v>
      </c>
      <c r="BY2" s="76">
        <v>0.69130000000000003</v>
      </c>
      <c r="BZ2" s="76">
        <v>0.66120000000000001</v>
      </c>
      <c r="CA2" s="76">
        <v>0.63419999999999999</v>
      </c>
      <c r="CB2" s="76">
        <v>0.62660000000000005</v>
      </c>
      <c r="CC2" s="76">
        <v>0.60029999999999994</v>
      </c>
      <c r="CD2" s="76">
        <v>0.57620000000000005</v>
      </c>
      <c r="CE2" s="76">
        <v>0.5534</v>
      </c>
      <c r="CF2" s="76">
        <v>0.53280000000000005</v>
      </c>
      <c r="CG2" s="76">
        <v>0.51370000000000005</v>
      </c>
      <c r="CH2" s="76">
        <v>0.48759999999999998</v>
      </c>
      <c r="CI2" s="76">
        <v>0.46410000000000001</v>
      </c>
      <c r="CJ2" s="76">
        <v>0.443</v>
      </c>
      <c r="CK2" s="76">
        <v>0.4234</v>
      </c>
      <c r="CL2" s="76">
        <v>0.40560000000000002</v>
      </c>
      <c r="CM2" s="76">
        <v>0.38419999999999999</v>
      </c>
      <c r="CN2" s="76">
        <v>0.36499999999999999</v>
      </c>
      <c r="CO2" s="76">
        <v>0.34760000000000002</v>
      </c>
      <c r="CP2" s="76">
        <v>0.33179999999999998</v>
      </c>
      <c r="CQ2" s="76">
        <v>0.31740000000000002</v>
      </c>
      <c r="CR2" s="76">
        <v>0.29870000000000002</v>
      </c>
      <c r="CS2" s="76">
        <v>0.28210000000000002</v>
      </c>
      <c r="CT2" s="76">
        <v>0.26719999999999999</v>
      </c>
      <c r="CU2" s="76">
        <v>0.25380000000000003</v>
      </c>
      <c r="CV2" s="76">
        <v>0.2417</v>
      </c>
    </row>
    <row r="3" spans="1:100" x14ac:dyDescent="0.2">
      <c r="A3" s="76" t="s">
        <v>229</v>
      </c>
      <c r="B3" s="76" t="s">
        <v>151</v>
      </c>
      <c r="C3" s="76">
        <v>0</v>
      </c>
      <c r="D3" s="76">
        <v>6.76</v>
      </c>
      <c r="E3" s="76">
        <v>0</v>
      </c>
      <c r="F3" s="76">
        <v>0</v>
      </c>
      <c r="G3" s="76">
        <v>0</v>
      </c>
      <c r="H3" s="76">
        <v>0</v>
      </c>
      <c r="I3" s="76">
        <v>0</v>
      </c>
      <c r="J3" s="76">
        <v>0</v>
      </c>
      <c r="K3" s="76">
        <v>0</v>
      </c>
      <c r="L3" s="76">
        <v>0</v>
      </c>
      <c r="M3" s="76">
        <v>0</v>
      </c>
      <c r="N3" s="76">
        <v>0.80389999999999995</v>
      </c>
      <c r="O3" s="76">
        <v>0.84930000000000005</v>
      </c>
      <c r="P3" s="76">
        <v>0.8972</v>
      </c>
      <c r="Q3" s="76">
        <v>0.92410000000000003</v>
      </c>
      <c r="R3" s="76">
        <v>0.98550000000000004</v>
      </c>
      <c r="S3" s="76">
        <v>0.99919999999999998</v>
      </c>
      <c r="T3" s="76">
        <v>1</v>
      </c>
      <c r="U3" s="76">
        <v>1</v>
      </c>
      <c r="V3" s="76">
        <v>1</v>
      </c>
      <c r="W3" s="76">
        <v>1</v>
      </c>
      <c r="X3" s="76">
        <v>1</v>
      </c>
      <c r="Y3" s="76">
        <v>1</v>
      </c>
      <c r="Z3" s="76">
        <v>1</v>
      </c>
      <c r="AA3" s="76">
        <v>1</v>
      </c>
      <c r="AB3" s="76">
        <v>1</v>
      </c>
      <c r="AC3" s="76">
        <v>1</v>
      </c>
      <c r="AD3" s="76">
        <v>1.0153000000000001</v>
      </c>
      <c r="AE3" s="76">
        <v>1.0055000000000001</v>
      </c>
      <c r="AF3" s="76">
        <v>0.99729999999999996</v>
      </c>
      <c r="AG3" s="76">
        <v>0.98780000000000001</v>
      </c>
      <c r="AH3" s="76">
        <v>0.97989999999999999</v>
      </c>
      <c r="AI3" s="76">
        <v>0.97070000000000001</v>
      </c>
      <c r="AJ3" s="76">
        <v>0.96309999999999996</v>
      </c>
      <c r="AK3" s="76">
        <v>0.95420000000000005</v>
      </c>
      <c r="AL3" s="76">
        <v>0.94679999999999997</v>
      </c>
      <c r="AM3" s="76">
        <v>0.93830000000000002</v>
      </c>
      <c r="AN3" s="76">
        <v>0.93110000000000004</v>
      </c>
      <c r="AO3" s="76">
        <v>0.92290000000000005</v>
      </c>
      <c r="AP3" s="76">
        <v>0.91590000000000005</v>
      </c>
      <c r="AQ3" s="76">
        <v>0.90800000000000003</v>
      </c>
      <c r="AR3" s="76">
        <v>0.9012</v>
      </c>
      <c r="AS3" s="76">
        <v>0.89349999999999996</v>
      </c>
      <c r="AT3" s="76">
        <v>0.88700000000000001</v>
      </c>
      <c r="AU3" s="76">
        <v>0.87949999999999995</v>
      </c>
      <c r="AV3" s="76">
        <v>0.87319999999999998</v>
      </c>
      <c r="AW3" s="76">
        <v>0.86699999999999999</v>
      </c>
      <c r="AX3" s="76">
        <v>0.86599999999999999</v>
      </c>
      <c r="AY3" s="76">
        <v>0.8619</v>
      </c>
      <c r="AZ3" s="76">
        <v>0.85780000000000001</v>
      </c>
      <c r="BA3" s="76">
        <v>0.8538</v>
      </c>
      <c r="BB3" s="76">
        <v>0.8498</v>
      </c>
      <c r="BC3" s="76">
        <v>0.84589999999999999</v>
      </c>
      <c r="BD3" s="76">
        <v>0.83909999999999996</v>
      </c>
      <c r="BE3" s="76">
        <v>0.83140000000000003</v>
      </c>
      <c r="BF3" s="76">
        <v>0.82489999999999997</v>
      </c>
      <c r="BG3" s="76">
        <v>0.8175</v>
      </c>
      <c r="BH3" s="76">
        <v>0.84299999999999997</v>
      </c>
      <c r="BI3" s="76">
        <v>0.82489999999999997</v>
      </c>
      <c r="BJ3" s="76">
        <v>0.8075</v>
      </c>
      <c r="BK3" s="76">
        <v>0.79090000000000005</v>
      </c>
      <c r="BL3" s="76">
        <v>0.77580000000000005</v>
      </c>
      <c r="BM3" s="76">
        <v>0.76039999999999996</v>
      </c>
      <c r="BN3" s="76">
        <v>0.74570000000000003</v>
      </c>
      <c r="BO3" s="76">
        <v>0.73150000000000004</v>
      </c>
      <c r="BP3" s="76">
        <v>0.71850000000000003</v>
      </c>
      <c r="BQ3" s="76">
        <v>0.70530000000000004</v>
      </c>
      <c r="BR3" s="76">
        <v>0.73809999999999998</v>
      </c>
      <c r="BS3" s="76">
        <v>0.7359</v>
      </c>
      <c r="BT3" s="76">
        <v>0.7329</v>
      </c>
      <c r="BU3" s="76">
        <v>0.73070000000000002</v>
      </c>
      <c r="BV3" s="76">
        <v>0.72850000000000004</v>
      </c>
      <c r="BW3" s="76">
        <v>0.72560000000000002</v>
      </c>
      <c r="BX3" s="76">
        <v>0.72350000000000003</v>
      </c>
      <c r="BY3" s="76">
        <v>0.69130000000000003</v>
      </c>
      <c r="BZ3" s="76">
        <v>0.66120000000000001</v>
      </c>
      <c r="CA3" s="76">
        <v>0.63419999999999999</v>
      </c>
      <c r="CB3" s="76">
        <v>0.62660000000000005</v>
      </c>
      <c r="CC3" s="76">
        <v>0.60029999999999994</v>
      </c>
      <c r="CD3" s="76">
        <v>0.57620000000000005</v>
      </c>
      <c r="CE3" s="76">
        <v>0.5534</v>
      </c>
      <c r="CF3" s="76">
        <v>0.53280000000000005</v>
      </c>
      <c r="CG3" s="76">
        <v>0.51370000000000005</v>
      </c>
      <c r="CH3" s="76">
        <v>0.48759999999999998</v>
      </c>
      <c r="CI3" s="76">
        <v>0.46410000000000001</v>
      </c>
      <c r="CJ3" s="76">
        <v>0.443</v>
      </c>
      <c r="CK3" s="76">
        <v>0.4234</v>
      </c>
      <c r="CL3" s="76">
        <v>0.40560000000000002</v>
      </c>
      <c r="CM3" s="76">
        <v>0.38419999999999999</v>
      </c>
      <c r="CN3" s="76">
        <v>0.36499999999999999</v>
      </c>
      <c r="CO3" s="76">
        <v>0.34760000000000002</v>
      </c>
      <c r="CP3" s="76">
        <v>0.33179999999999998</v>
      </c>
      <c r="CQ3" s="76">
        <v>0.31740000000000002</v>
      </c>
      <c r="CR3" s="76">
        <v>0.29870000000000002</v>
      </c>
      <c r="CS3" s="76">
        <v>0.28210000000000002</v>
      </c>
      <c r="CT3" s="76">
        <v>0.26719999999999999</v>
      </c>
      <c r="CU3" s="76">
        <v>0.25380000000000003</v>
      </c>
      <c r="CV3" s="76">
        <v>0.2417</v>
      </c>
    </row>
    <row r="4" spans="1:100" x14ac:dyDescent="0.2">
      <c r="A4" s="76" t="s">
        <v>230</v>
      </c>
      <c r="B4" s="76" t="s">
        <v>153</v>
      </c>
      <c r="C4" s="76">
        <v>0</v>
      </c>
      <c r="D4" s="76">
        <v>7.3</v>
      </c>
      <c r="E4" s="76">
        <v>0</v>
      </c>
      <c r="F4" s="76">
        <v>0</v>
      </c>
      <c r="G4" s="76">
        <v>0</v>
      </c>
      <c r="H4" s="76">
        <v>0</v>
      </c>
      <c r="I4" s="76">
        <v>0</v>
      </c>
      <c r="J4" s="76">
        <v>0</v>
      </c>
      <c r="K4" s="76">
        <v>0</v>
      </c>
      <c r="L4" s="76">
        <v>0</v>
      </c>
      <c r="M4" s="76">
        <v>0</v>
      </c>
      <c r="N4" s="76">
        <v>0.80389999999999995</v>
      </c>
      <c r="O4" s="76">
        <v>0.84940000000000004</v>
      </c>
      <c r="P4" s="76">
        <v>0.8972</v>
      </c>
      <c r="Q4" s="76">
        <v>0.92410000000000003</v>
      </c>
      <c r="R4" s="76">
        <v>0.98550000000000004</v>
      </c>
      <c r="S4" s="76">
        <v>0.99919999999999998</v>
      </c>
      <c r="T4" s="76">
        <v>1</v>
      </c>
      <c r="U4" s="76">
        <v>1</v>
      </c>
      <c r="V4" s="76">
        <v>1</v>
      </c>
      <c r="W4" s="76">
        <v>1</v>
      </c>
      <c r="X4" s="76">
        <v>1</v>
      </c>
      <c r="Y4" s="76">
        <v>1</v>
      </c>
      <c r="Z4" s="76">
        <v>1</v>
      </c>
      <c r="AA4" s="76">
        <v>1</v>
      </c>
      <c r="AB4" s="76">
        <v>1</v>
      </c>
      <c r="AC4" s="76">
        <v>1</v>
      </c>
      <c r="AD4" s="76">
        <v>1.0153000000000001</v>
      </c>
      <c r="AE4" s="76">
        <v>1.0055000000000001</v>
      </c>
      <c r="AF4" s="76">
        <v>0.99729999999999996</v>
      </c>
      <c r="AG4" s="76">
        <v>0.98780000000000001</v>
      </c>
      <c r="AH4" s="76">
        <v>0.97989999999999999</v>
      </c>
      <c r="AI4" s="76">
        <v>0.97070000000000001</v>
      </c>
      <c r="AJ4" s="76">
        <v>0.96309999999999996</v>
      </c>
      <c r="AK4" s="76">
        <v>0.95420000000000005</v>
      </c>
      <c r="AL4" s="76">
        <v>0.94679999999999997</v>
      </c>
      <c r="AM4" s="76">
        <v>0.93830000000000002</v>
      </c>
      <c r="AN4" s="76">
        <v>0.93110000000000004</v>
      </c>
      <c r="AO4" s="76">
        <v>0.92290000000000005</v>
      </c>
      <c r="AP4" s="76">
        <v>0.91590000000000005</v>
      </c>
      <c r="AQ4" s="76">
        <v>0.90800000000000003</v>
      </c>
      <c r="AR4" s="76">
        <v>0.9012</v>
      </c>
      <c r="AS4" s="76">
        <v>0.89349999999999996</v>
      </c>
      <c r="AT4" s="76">
        <v>0.88700000000000001</v>
      </c>
      <c r="AU4" s="76">
        <v>0.87949999999999995</v>
      </c>
      <c r="AV4" s="76">
        <v>0.87319999999999998</v>
      </c>
      <c r="AW4" s="76">
        <v>0.86699999999999999</v>
      </c>
      <c r="AX4" s="76">
        <v>0.86599999999999999</v>
      </c>
      <c r="AY4" s="76">
        <v>0.8619</v>
      </c>
      <c r="AZ4" s="76">
        <v>0.85780000000000001</v>
      </c>
      <c r="BA4" s="76">
        <v>0.8538</v>
      </c>
      <c r="BB4" s="76">
        <v>0.8498</v>
      </c>
      <c r="BC4" s="76">
        <v>0.84589999999999999</v>
      </c>
      <c r="BD4" s="76">
        <v>0.83909999999999996</v>
      </c>
      <c r="BE4" s="76">
        <v>0.83140000000000003</v>
      </c>
      <c r="BF4" s="76">
        <v>0.82489999999999997</v>
      </c>
      <c r="BG4" s="76">
        <v>0.8175</v>
      </c>
      <c r="BH4" s="76">
        <v>0.84299999999999997</v>
      </c>
      <c r="BI4" s="76">
        <v>0.82489999999999997</v>
      </c>
      <c r="BJ4" s="76">
        <v>0.8075</v>
      </c>
      <c r="BK4" s="76">
        <v>0.79090000000000005</v>
      </c>
      <c r="BL4" s="76">
        <v>0.77580000000000005</v>
      </c>
      <c r="BM4" s="76">
        <v>0.76039999999999996</v>
      </c>
      <c r="BN4" s="76">
        <v>0.74570000000000003</v>
      </c>
      <c r="BO4" s="76">
        <v>0.73150000000000004</v>
      </c>
      <c r="BP4" s="76">
        <v>0.71850000000000003</v>
      </c>
      <c r="BQ4" s="76">
        <v>0.70530000000000004</v>
      </c>
      <c r="BR4" s="76">
        <v>0.73809999999999998</v>
      </c>
      <c r="BS4" s="76">
        <v>0.7359</v>
      </c>
      <c r="BT4" s="76">
        <v>0.7329</v>
      </c>
      <c r="BU4" s="76">
        <v>0.73070000000000002</v>
      </c>
      <c r="BV4" s="76">
        <v>0.72850000000000004</v>
      </c>
      <c r="BW4" s="76">
        <v>0.72560000000000002</v>
      </c>
      <c r="BX4" s="76">
        <v>0.72350000000000003</v>
      </c>
      <c r="BY4" s="76">
        <v>0.69130000000000003</v>
      </c>
      <c r="BZ4" s="76">
        <v>0.66120000000000001</v>
      </c>
      <c r="CA4" s="76">
        <v>0.63419999999999999</v>
      </c>
      <c r="CB4" s="76">
        <v>0.62660000000000005</v>
      </c>
      <c r="CC4" s="76">
        <v>0.60029999999999994</v>
      </c>
      <c r="CD4" s="76">
        <v>0.57620000000000005</v>
      </c>
      <c r="CE4" s="76">
        <v>0.5534</v>
      </c>
      <c r="CF4" s="76">
        <v>0.53280000000000005</v>
      </c>
      <c r="CG4" s="76">
        <v>0.51370000000000005</v>
      </c>
      <c r="CH4" s="76">
        <v>0.48759999999999998</v>
      </c>
      <c r="CI4" s="76">
        <v>0.46410000000000001</v>
      </c>
      <c r="CJ4" s="76">
        <v>0.443</v>
      </c>
      <c r="CK4" s="76">
        <v>0.4234</v>
      </c>
      <c r="CL4" s="76">
        <v>0.40560000000000002</v>
      </c>
      <c r="CM4" s="76">
        <v>0.38419999999999999</v>
      </c>
      <c r="CN4" s="76">
        <v>0.36499999999999999</v>
      </c>
      <c r="CO4" s="76">
        <v>0.34760000000000002</v>
      </c>
      <c r="CP4" s="76">
        <v>0.33179999999999998</v>
      </c>
      <c r="CQ4" s="76">
        <v>0.31740000000000002</v>
      </c>
      <c r="CR4" s="76">
        <v>0.29870000000000002</v>
      </c>
      <c r="CS4" s="76">
        <v>0.28210000000000002</v>
      </c>
      <c r="CT4" s="76">
        <v>0.26719999999999999</v>
      </c>
      <c r="CU4" s="76">
        <v>0.25380000000000003</v>
      </c>
      <c r="CV4" s="76">
        <v>0.2417</v>
      </c>
    </row>
    <row r="5" spans="1:100" x14ac:dyDescent="0.2">
      <c r="A5" s="76" t="s">
        <v>231</v>
      </c>
      <c r="B5" s="76" t="str">
        <f>MID(A5,2,100)</f>
        <v>ShortHur</v>
      </c>
      <c r="C5" s="76">
        <v>0</v>
      </c>
      <c r="D5" s="76">
        <v>12.91</v>
      </c>
      <c r="E5" s="76">
        <v>0</v>
      </c>
      <c r="F5" s="76">
        <v>0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0</v>
      </c>
      <c r="M5" s="76">
        <v>0</v>
      </c>
      <c r="N5" s="76">
        <v>0.80389999999999995</v>
      </c>
      <c r="O5" s="76">
        <v>0.84930000000000005</v>
      </c>
      <c r="P5" s="76">
        <v>0.8972</v>
      </c>
      <c r="Q5" s="76">
        <v>0.92410000000000003</v>
      </c>
      <c r="R5" s="76">
        <v>0.98550000000000004</v>
      </c>
      <c r="S5" s="76">
        <v>0.99919999999999998</v>
      </c>
      <c r="T5" s="76">
        <v>1</v>
      </c>
      <c r="U5" s="76">
        <v>1</v>
      </c>
      <c r="V5" s="76">
        <v>1</v>
      </c>
      <c r="W5" s="76">
        <v>1</v>
      </c>
      <c r="X5" s="76">
        <v>1</v>
      </c>
      <c r="Y5" s="76">
        <v>1</v>
      </c>
      <c r="Z5" s="76">
        <v>1</v>
      </c>
      <c r="AA5" s="76">
        <v>1</v>
      </c>
      <c r="AB5" s="76">
        <v>1</v>
      </c>
      <c r="AC5" s="76">
        <v>1</v>
      </c>
      <c r="AD5" s="76">
        <v>1.0147999999999999</v>
      </c>
      <c r="AE5" s="76">
        <v>1.0118</v>
      </c>
      <c r="AF5" s="76">
        <v>1.0087999999999999</v>
      </c>
      <c r="AG5" s="76">
        <v>1.0059</v>
      </c>
      <c r="AH5" s="76">
        <v>1.0028999999999999</v>
      </c>
      <c r="AI5" s="76">
        <v>0.99990000000000001</v>
      </c>
      <c r="AJ5" s="76">
        <v>0.99119999999999997</v>
      </c>
      <c r="AK5" s="76">
        <v>0.98240000000000005</v>
      </c>
      <c r="AL5" s="76">
        <v>0.97370000000000001</v>
      </c>
      <c r="AM5" s="76">
        <v>0.96489999999999998</v>
      </c>
      <c r="AN5" s="76">
        <v>0.95620000000000005</v>
      </c>
      <c r="AO5" s="76">
        <v>0.94830000000000003</v>
      </c>
      <c r="AP5" s="76">
        <v>0.94040000000000001</v>
      </c>
      <c r="AQ5" s="76">
        <v>0.93259999999999998</v>
      </c>
      <c r="AR5" s="76">
        <v>0.92469999999999997</v>
      </c>
      <c r="AS5" s="76">
        <v>0.91679999999999995</v>
      </c>
      <c r="AT5" s="76">
        <v>0.90959999999999996</v>
      </c>
      <c r="AU5" s="76">
        <v>0.90239999999999998</v>
      </c>
      <c r="AV5" s="76">
        <v>0.8952</v>
      </c>
      <c r="AW5" s="76">
        <v>0.88800000000000001</v>
      </c>
      <c r="AX5" s="76">
        <v>0.97450000000000003</v>
      </c>
      <c r="AY5" s="76">
        <v>0.96130000000000004</v>
      </c>
      <c r="AZ5" s="76">
        <v>0.94810000000000005</v>
      </c>
      <c r="BA5" s="76">
        <v>0.93489999999999995</v>
      </c>
      <c r="BB5" s="76">
        <v>0.92169999999999996</v>
      </c>
      <c r="BC5" s="76">
        <v>0.90849999999999997</v>
      </c>
      <c r="BD5" s="76">
        <v>0.89700000000000002</v>
      </c>
      <c r="BE5" s="76">
        <v>0.88549999999999995</v>
      </c>
      <c r="BF5" s="76">
        <v>0.87390000000000001</v>
      </c>
      <c r="BG5" s="76">
        <v>0.86240000000000006</v>
      </c>
      <c r="BH5" s="76">
        <v>0.90169999999999995</v>
      </c>
      <c r="BI5" s="76">
        <v>0.88790000000000002</v>
      </c>
      <c r="BJ5" s="76">
        <v>0.87409999999999999</v>
      </c>
      <c r="BK5" s="76">
        <v>0.86019999999999996</v>
      </c>
      <c r="BL5" s="76">
        <v>0.84640000000000004</v>
      </c>
      <c r="BM5" s="76">
        <v>0.83260000000000001</v>
      </c>
      <c r="BN5" s="76">
        <v>0.82079999999999997</v>
      </c>
      <c r="BO5" s="76">
        <v>0.80889999999999995</v>
      </c>
      <c r="BP5" s="76">
        <v>0.79710000000000003</v>
      </c>
      <c r="BQ5" s="76">
        <v>0.78520000000000001</v>
      </c>
      <c r="BR5" s="76">
        <v>0.99380000000000002</v>
      </c>
      <c r="BS5" s="76">
        <v>0.98380000000000001</v>
      </c>
      <c r="BT5" s="76">
        <v>0.9738</v>
      </c>
      <c r="BU5" s="76">
        <v>0.9637</v>
      </c>
      <c r="BV5" s="76">
        <v>0.95369999999999999</v>
      </c>
      <c r="BW5" s="76">
        <v>0.94369999999999998</v>
      </c>
      <c r="BX5" s="76">
        <v>0.92369999999999997</v>
      </c>
      <c r="BY5" s="76">
        <v>0.90369999999999995</v>
      </c>
      <c r="BZ5" s="76">
        <v>0.88380000000000003</v>
      </c>
      <c r="CA5" s="76">
        <v>0.86380000000000001</v>
      </c>
      <c r="CB5" s="76">
        <v>0.86070000000000002</v>
      </c>
      <c r="CC5" s="76">
        <v>0.83609999999999995</v>
      </c>
      <c r="CD5" s="76">
        <v>0.8115</v>
      </c>
      <c r="CE5" s="76">
        <v>0.78690000000000004</v>
      </c>
      <c r="CF5" s="76">
        <v>0.76229999999999998</v>
      </c>
      <c r="CG5" s="76">
        <v>0.73770000000000002</v>
      </c>
      <c r="CH5" s="76">
        <v>0.71309999999999996</v>
      </c>
      <c r="CI5" s="76">
        <v>0.6885</v>
      </c>
      <c r="CJ5" s="76">
        <v>0.66400000000000003</v>
      </c>
      <c r="CK5" s="76">
        <v>0.63939999999999997</v>
      </c>
      <c r="CL5" s="76">
        <v>0.61480000000000001</v>
      </c>
      <c r="CM5" s="76">
        <v>0.58750000000000002</v>
      </c>
      <c r="CN5" s="76">
        <v>0.56010000000000004</v>
      </c>
      <c r="CO5" s="76">
        <v>0.53280000000000005</v>
      </c>
      <c r="CP5" s="76">
        <v>0.50539999999999996</v>
      </c>
      <c r="CQ5" s="76">
        <v>0.47810000000000002</v>
      </c>
      <c r="CR5" s="76">
        <v>0.44700000000000001</v>
      </c>
      <c r="CS5" s="76">
        <v>0.41599999999999998</v>
      </c>
      <c r="CT5" s="76">
        <v>0.38490000000000002</v>
      </c>
      <c r="CU5" s="76">
        <v>0.35389999999999999</v>
      </c>
      <c r="CV5" s="76">
        <v>0.32279999999999998</v>
      </c>
    </row>
    <row r="6" spans="1:100" x14ac:dyDescent="0.2">
      <c r="A6" s="76" t="s">
        <v>232</v>
      </c>
      <c r="B6" s="76" t="str">
        <f>MID(A6,2,100)</f>
        <v>LongHur</v>
      </c>
      <c r="C6" s="76">
        <v>0</v>
      </c>
      <c r="D6" s="76">
        <v>46.78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0.86919999999999997</v>
      </c>
      <c r="O6" s="76">
        <v>0.9083</v>
      </c>
      <c r="P6" s="76">
        <v>0.9375</v>
      </c>
      <c r="Q6" s="76">
        <v>0.95879999999999999</v>
      </c>
      <c r="R6" s="76">
        <v>0.97419999999999995</v>
      </c>
      <c r="S6" s="76">
        <v>0.98499999999999999</v>
      </c>
      <c r="T6" s="76">
        <v>1</v>
      </c>
      <c r="U6" s="76">
        <v>1</v>
      </c>
      <c r="V6" s="76">
        <v>1</v>
      </c>
      <c r="W6" s="76">
        <v>1</v>
      </c>
      <c r="X6" s="76">
        <v>1</v>
      </c>
      <c r="Y6" s="76">
        <v>1</v>
      </c>
      <c r="Z6" s="76">
        <v>1</v>
      </c>
      <c r="AA6" s="76">
        <v>1</v>
      </c>
      <c r="AB6" s="76">
        <v>1</v>
      </c>
      <c r="AC6" s="76">
        <v>1</v>
      </c>
      <c r="AD6" s="76">
        <v>1</v>
      </c>
      <c r="AE6" s="76">
        <v>1</v>
      </c>
      <c r="AF6" s="76">
        <v>0.99639999999999995</v>
      </c>
      <c r="AG6" s="76">
        <v>0.98550000000000004</v>
      </c>
      <c r="AH6" s="76">
        <v>0.97499999999999998</v>
      </c>
      <c r="AI6" s="76">
        <v>0.9647</v>
      </c>
      <c r="AJ6" s="76">
        <v>0.95450000000000002</v>
      </c>
      <c r="AK6" s="76">
        <v>0.94469999999999998</v>
      </c>
      <c r="AL6" s="76">
        <v>0.93489999999999995</v>
      </c>
      <c r="AM6" s="76">
        <v>0.9254</v>
      </c>
      <c r="AN6" s="76">
        <v>0.91620000000000001</v>
      </c>
      <c r="AO6" s="76">
        <v>0.90690000000000004</v>
      </c>
      <c r="AP6" s="76">
        <v>0.89810000000000001</v>
      </c>
      <c r="AQ6" s="76">
        <v>0.88919999999999999</v>
      </c>
      <c r="AR6" s="76">
        <v>0.88060000000000005</v>
      </c>
      <c r="AS6" s="76">
        <v>0.87229999999999996</v>
      </c>
      <c r="AT6" s="76">
        <v>0.8639</v>
      </c>
      <c r="AU6" s="76">
        <v>0.85580000000000001</v>
      </c>
      <c r="AV6" s="76">
        <v>0.8478</v>
      </c>
      <c r="AW6" s="76">
        <v>0.84</v>
      </c>
      <c r="AX6" s="76">
        <v>0.80520000000000003</v>
      </c>
      <c r="AY6" s="76">
        <v>0.80320000000000003</v>
      </c>
      <c r="AZ6" s="76">
        <v>0.8014</v>
      </c>
      <c r="BA6" s="76">
        <v>0.79949999999999999</v>
      </c>
      <c r="BB6" s="76">
        <v>0.79759999999999998</v>
      </c>
      <c r="BC6" s="76">
        <v>0.79579999999999995</v>
      </c>
      <c r="BD6" s="76">
        <v>0.79400000000000004</v>
      </c>
      <c r="BE6" s="76">
        <v>0.78280000000000005</v>
      </c>
      <c r="BF6" s="76">
        <v>0.77190000000000003</v>
      </c>
      <c r="BG6" s="76">
        <v>0.76139999999999997</v>
      </c>
      <c r="BH6" s="76">
        <v>1.1055999999999999</v>
      </c>
      <c r="BI6" s="76">
        <v>1.0979000000000001</v>
      </c>
      <c r="BJ6" s="76">
        <v>1.0899000000000001</v>
      </c>
      <c r="BK6" s="76">
        <v>1.0824</v>
      </c>
      <c r="BL6" s="76">
        <v>1.0627</v>
      </c>
      <c r="BM6" s="76">
        <v>1.0435000000000001</v>
      </c>
      <c r="BN6" s="76">
        <v>1.0251999999999999</v>
      </c>
      <c r="BO6" s="76">
        <v>1.0075000000000001</v>
      </c>
      <c r="BP6" s="76">
        <v>0.99029999999999996</v>
      </c>
      <c r="BQ6" s="76">
        <v>0.9738</v>
      </c>
      <c r="BR6" s="76">
        <v>0.99450000000000005</v>
      </c>
      <c r="BS6" s="76">
        <v>0.97240000000000004</v>
      </c>
      <c r="BT6" s="76">
        <v>0.95120000000000005</v>
      </c>
      <c r="BU6" s="76">
        <v>0.93089999999999995</v>
      </c>
      <c r="BV6" s="76">
        <v>0.91149999999999998</v>
      </c>
      <c r="BW6" s="76">
        <v>0.8931</v>
      </c>
      <c r="BX6" s="76">
        <v>0.87519999999999998</v>
      </c>
      <c r="BY6" s="76">
        <v>0.85799999999999998</v>
      </c>
      <c r="BZ6" s="76">
        <v>0.84150000000000003</v>
      </c>
      <c r="CA6" s="76">
        <v>0.8256</v>
      </c>
      <c r="CB6" s="76">
        <v>0.81030000000000002</v>
      </c>
      <c r="CC6" s="76">
        <v>0.79579999999999995</v>
      </c>
      <c r="CD6" s="76">
        <v>0.78180000000000005</v>
      </c>
      <c r="CE6" s="76">
        <v>0.76829999999999998</v>
      </c>
      <c r="CF6" s="76">
        <v>0.75509999999999999</v>
      </c>
      <c r="CG6" s="76">
        <v>0.74250000000000005</v>
      </c>
      <c r="CH6" s="76">
        <v>0.70450000000000002</v>
      </c>
      <c r="CI6" s="76">
        <v>0.67020000000000002</v>
      </c>
      <c r="CJ6" s="76">
        <v>0.6391</v>
      </c>
      <c r="CK6" s="76">
        <v>0.61070000000000002</v>
      </c>
      <c r="CL6" s="76">
        <v>0.5847</v>
      </c>
      <c r="CM6" s="76">
        <v>0.54390000000000005</v>
      </c>
      <c r="CN6" s="76">
        <v>0.50849999999999995</v>
      </c>
      <c r="CO6" s="76">
        <v>0.4773</v>
      </c>
      <c r="CP6" s="76">
        <v>0.44990000000000002</v>
      </c>
      <c r="CQ6" s="76">
        <v>0.42530000000000001</v>
      </c>
      <c r="CR6" s="76">
        <v>0.36919999999999997</v>
      </c>
      <c r="CS6" s="76">
        <v>0.32619999999999999</v>
      </c>
      <c r="CT6" s="76">
        <v>0.29210000000000003</v>
      </c>
      <c r="CU6" s="76">
        <v>0.26450000000000001</v>
      </c>
      <c r="CV6" s="76">
        <v>0.2417</v>
      </c>
    </row>
    <row r="7" spans="1:100" x14ac:dyDescent="0.2">
      <c r="A7" s="76" t="s">
        <v>233</v>
      </c>
      <c r="B7" s="76" t="s">
        <v>157</v>
      </c>
      <c r="C7" s="76">
        <v>0</v>
      </c>
      <c r="D7" s="76">
        <v>473.63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1.3335999999999999</v>
      </c>
      <c r="O7" s="76">
        <v>1.3842000000000001</v>
      </c>
      <c r="P7" s="76">
        <v>1.4235</v>
      </c>
      <c r="Q7" s="76">
        <v>1.4443999999999999</v>
      </c>
      <c r="R7" s="76">
        <v>0.98180000000000001</v>
      </c>
      <c r="S7" s="76">
        <v>0.9929</v>
      </c>
      <c r="T7" s="76">
        <v>1</v>
      </c>
      <c r="U7" s="76">
        <v>1</v>
      </c>
      <c r="V7" s="76">
        <v>1</v>
      </c>
      <c r="W7" s="76">
        <v>1</v>
      </c>
      <c r="X7" s="76">
        <v>1</v>
      </c>
      <c r="Y7" s="76">
        <v>1</v>
      </c>
      <c r="Z7" s="76">
        <v>1</v>
      </c>
      <c r="AA7" s="76">
        <v>1</v>
      </c>
      <c r="AB7" s="76">
        <v>1</v>
      </c>
      <c r="AC7" s="76">
        <v>1</v>
      </c>
      <c r="AD7" s="76">
        <v>1</v>
      </c>
      <c r="AE7" s="76">
        <v>0.99990000000000001</v>
      </c>
      <c r="AF7" s="76">
        <v>0.98970000000000002</v>
      </c>
      <c r="AG7" s="76">
        <v>0.9798</v>
      </c>
      <c r="AH7" s="76">
        <v>0.97</v>
      </c>
      <c r="AI7" s="76">
        <v>0.96050000000000002</v>
      </c>
      <c r="AJ7" s="76">
        <v>0.95109999999999995</v>
      </c>
      <c r="AK7" s="76">
        <v>0.94189999999999996</v>
      </c>
      <c r="AL7" s="76">
        <v>0.93289999999999995</v>
      </c>
      <c r="AM7" s="76">
        <v>0.92410000000000003</v>
      </c>
      <c r="AN7" s="76">
        <v>0.91539999999999999</v>
      </c>
      <c r="AO7" s="76">
        <v>0.90690000000000004</v>
      </c>
      <c r="AP7" s="76">
        <v>0.89859999999999995</v>
      </c>
      <c r="AQ7" s="76">
        <v>0.89039999999999997</v>
      </c>
      <c r="AR7" s="76">
        <v>0.88229999999999997</v>
      </c>
      <c r="AS7" s="76">
        <v>0.87439999999999996</v>
      </c>
      <c r="AT7" s="76">
        <v>0.86660000000000004</v>
      </c>
      <c r="AU7" s="76">
        <v>0.85899999999999999</v>
      </c>
      <c r="AV7" s="76">
        <v>0.85150000000000003</v>
      </c>
      <c r="AW7" s="76">
        <v>0.84419999999999995</v>
      </c>
      <c r="AX7" s="76">
        <v>0.83689999999999998</v>
      </c>
      <c r="AY7" s="76">
        <v>0.82979999999999998</v>
      </c>
      <c r="AZ7" s="76">
        <v>0.82279999999999998</v>
      </c>
      <c r="BA7" s="76">
        <v>0.81589999999999996</v>
      </c>
      <c r="BB7" s="76">
        <v>0.80920000000000003</v>
      </c>
      <c r="BC7" s="76">
        <v>0.80249999999999999</v>
      </c>
      <c r="BD7" s="76">
        <v>0.79590000000000005</v>
      </c>
      <c r="BE7" s="76">
        <v>0.78949999999999998</v>
      </c>
      <c r="BF7" s="76">
        <v>0.78320000000000001</v>
      </c>
      <c r="BG7" s="76">
        <v>0.77690000000000003</v>
      </c>
      <c r="BH7" s="76">
        <v>1.2139</v>
      </c>
      <c r="BI7" s="76">
        <v>1.1861999999999999</v>
      </c>
      <c r="BJ7" s="76">
        <v>1.1598999999999999</v>
      </c>
      <c r="BK7" s="76">
        <v>1.1346000000000001</v>
      </c>
      <c r="BL7" s="76">
        <v>1.1106</v>
      </c>
      <c r="BM7" s="76">
        <v>1.0874999999999999</v>
      </c>
      <c r="BN7" s="76">
        <v>1.0652999999999999</v>
      </c>
      <c r="BO7" s="76">
        <v>1.044</v>
      </c>
      <c r="BP7" s="76">
        <v>1.0236000000000001</v>
      </c>
      <c r="BQ7" s="76">
        <v>1.0039</v>
      </c>
      <c r="BR7" s="76">
        <v>0.98499999999999999</v>
      </c>
      <c r="BS7" s="76">
        <v>0.96679999999999999</v>
      </c>
      <c r="BT7" s="76">
        <v>0.94930000000000003</v>
      </c>
      <c r="BU7" s="76">
        <v>0.93230000000000002</v>
      </c>
      <c r="BV7" s="76">
        <v>0.91600000000000004</v>
      </c>
      <c r="BW7" s="76">
        <v>0.9002</v>
      </c>
      <c r="BX7" s="76">
        <v>0.88500000000000001</v>
      </c>
      <c r="BY7" s="76">
        <v>0.87019999999999997</v>
      </c>
      <c r="BZ7" s="76">
        <v>0.85599999999999998</v>
      </c>
      <c r="CA7" s="76">
        <v>0.84219999999999995</v>
      </c>
      <c r="CB7" s="76">
        <v>0.82879999999999998</v>
      </c>
      <c r="CC7" s="76">
        <v>0.80659999999999998</v>
      </c>
      <c r="CD7" s="76">
        <v>0.78559999999999997</v>
      </c>
      <c r="CE7" s="76">
        <v>0.76570000000000005</v>
      </c>
      <c r="CF7" s="76">
        <v>0.74670000000000003</v>
      </c>
      <c r="CG7" s="76">
        <v>0.72870000000000001</v>
      </c>
      <c r="CH7" s="76">
        <v>0.70069999999999999</v>
      </c>
      <c r="CI7" s="76">
        <v>0.67469999999999997</v>
      </c>
      <c r="CJ7" s="76">
        <v>0.65059999999999996</v>
      </c>
      <c r="CK7" s="76">
        <v>0.62809999999999999</v>
      </c>
      <c r="CL7" s="76">
        <v>0.60719999999999996</v>
      </c>
      <c r="CM7" s="76">
        <v>0.57479999999999998</v>
      </c>
      <c r="CN7" s="76">
        <v>0.54559999999999997</v>
      </c>
      <c r="CO7" s="76">
        <v>0.51929999999999998</v>
      </c>
      <c r="CP7" s="76">
        <v>0.49540000000000001</v>
      </c>
      <c r="CQ7" s="76">
        <v>0.47360000000000002</v>
      </c>
      <c r="CR7" s="76">
        <v>0.45040000000000002</v>
      </c>
      <c r="CS7" s="76">
        <v>0.42930000000000001</v>
      </c>
      <c r="CT7" s="76">
        <v>0.41010000000000002</v>
      </c>
      <c r="CU7" s="76">
        <v>0.3926</v>
      </c>
      <c r="CV7" s="76">
        <v>0.3765</v>
      </c>
    </row>
    <row r="8" spans="1:100" x14ac:dyDescent="0.2">
      <c r="A8" s="76" t="s">
        <v>234</v>
      </c>
      <c r="B8" s="76" t="str">
        <f>MID(A8,2,100)</f>
        <v>1500mWalk</v>
      </c>
      <c r="C8" s="76">
        <v>0</v>
      </c>
      <c r="D8" s="76">
        <v>309</v>
      </c>
      <c r="E8" s="76">
        <v>0.64959999999999996</v>
      </c>
      <c r="F8" s="76">
        <v>0.68689999999999996</v>
      </c>
      <c r="G8" s="76">
        <v>0.72199999999999998</v>
      </c>
      <c r="H8" s="76">
        <v>0.75490000000000002</v>
      </c>
      <c r="I8" s="76">
        <v>0.78559999999999997</v>
      </c>
      <c r="J8" s="76">
        <v>0.81410000000000005</v>
      </c>
      <c r="K8" s="76">
        <v>0.84040000000000004</v>
      </c>
      <c r="L8" s="76">
        <v>0.86450000000000005</v>
      </c>
      <c r="M8" s="76">
        <v>0.88639999999999997</v>
      </c>
      <c r="N8" s="76">
        <v>0.90610000000000002</v>
      </c>
      <c r="O8" s="76">
        <v>0.92359999999999998</v>
      </c>
      <c r="P8" s="76">
        <v>0.93889999999999996</v>
      </c>
      <c r="Q8" s="76">
        <v>0.95199999999999996</v>
      </c>
      <c r="R8" s="76">
        <v>0.96399999999999997</v>
      </c>
      <c r="S8" s="76">
        <v>0.97599999999999998</v>
      </c>
      <c r="T8" s="76">
        <v>0.98799999999999999</v>
      </c>
      <c r="U8" s="76">
        <v>1</v>
      </c>
      <c r="V8" s="76">
        <v>1</v>
      </c>
      <c r="W8" s="76">
        <v>1</v>
      </c>
      <c r="X8" s="76">
        <v>1</v>
      </c>
      <c r="Y8" s="76">
        <v>1</v>
      </c>
      <c r="Z8" s="76">
        <v>1</v>
      </c>
      <c r="AA8" s="76">
        <v>1</v>
      </c>
      <c r="AB8" s="76">
        <v>0.99960000000000004</v>
      </c>
      <c r="AC8" s="76">
        <v>0.99850000000000005</v>
      </c>
      <c r="AD8" s="76">
        <v>0.99680000000000002</v>
      </c>
      <c r="AE8" s="76">
        <v>0.99450000000000005</v>
      </c>
      <c r="AF8" s="76">
        <v>0.99150000000000005</v>
      </c>
      <c r="AG8" s="76">
        <v>0.9879</v>
      </c>
      <c r="AH8" s="76">
        <v>0.98370000000000002</v>
      </c>
      <c r="AI8" s="76">
        <v>0.9788</v>
      </c>
      <c r="AJ8" s="76">
        <v>0.97340000000000004</v>
      </c>
      <c r="AK8" s="76">
        <v>0.96730000000000005</v>
      </c>
      <c r="AL8" s="76">
        <v>0.96050000000000002</v>
      </c>
      <c r="AM8" s="76">
        <v>0.95320000000000005</v>
      </c>
      <c r="AN8" s="76">
        <v>0.94579999999999997</v>
      </c>
      <c r="AO8" s="76">
        <v>0.93840000000000001</v>
      </c>
      <c r="AP8" s="76">
        <v>0.93100000000000005</v>
      </c>
      <c r="AQ8" s="76">
        <v>0.92349999999999999</v>
      </c>
      <c r="AR8" s="76">
        <v>0.91610000000000003</v>
      </c>
      <c r="AS8" s="76">
        <v>0.90869999999999995</v>
      </c>
      <c r="AT8" s="76">
        <v>0.90129999999999999</v>
      </c>
      <c r="AU8" s="76">
        <v>0.89390000000000003</v>
      </c>
      <c r="AV8" s="76">
        <v>0.88649999999999995</v>
      </c>
      <c r="AW8" s="76">
        <v>0.879</v>
      </c>
      <c r="AX8" s="76">
        <v>0.87160000000000004</v>
      </c>
      <c r="AY8" s="76">
        <v>0.86419999999999997</v>
      </c>
      <c r="AZ8" s="76">
        <v>0.85680000000000001</v>
      </c>
      <c r="BA8" s="76">
        <v>0.84940000000000004</v>
      </c>
      <c r="BB8" s="76">
        <v>0.84199999999999997</v>
      </c>
      <c r="BC8" s="76">
        <v>0.83450000000000002</v>
      </c>
      <c r="BD8" s="76">
        <v>0.82689999999999997</v>
      </c>
      <c r="BE8" s="76">
        <v>0.81930000000000003</v>
      </c>
      <c r="BF8" s="76">
        <v>0.81159999999999999</v>
      </c>
      <c r="BG8" s="76">
        <v>0.80389999999999995</v>
      </c>
      <c r="BH8" s="76">
        <v>0.79600000000000004</v>
      </c>
      <c r="BI8" s="76">
        <v>0.78810000000000002</v>
      </c>
      <c r="BJ8" s="76">
        <v>0.78010000000000002</v>
      </c>
      <c r="BK8" s="76">
        <v>0.77200000000000002</v>
      </c>
      <c r="BL8" s="76">
        <v>0.76390000000000002</v>
      </c>
      <c r="BM8" s="76">
        <v>0.75570000000000004</v>
      </c>
      <c r="BN8" s="76">
        <v>0.74739999999999995</v>
      </c>
      <c r="BO8" s="76">
        <v>0.73899999999999999</v>
      </c>
      <c r="BP8" s="76">
        <v>0.73060000000000003</v>
      </c>
      <c r="BQ8" s="76">
        <v>0.72199999999999998</v>
      </c>
      <c r="BR8" s="76">
        <v>0.71340000000000003</v>
      </c>
      <c r="BS8" s="76">
        <v>0.70479999999999998</v>
      </c>
      <c r="BT8" s="76">
        <v>0.69599999999999995</v>
      </c>
      <c r="BU8" s="76">
        <v>0.68720000000000003</v>
      </c>
      <c r="BV8" s="76">
        <v>0.67830000000000001</v>
      </c>
      <c r="BW8" s="76">
        <v>0.66930000000000001</v>
      </c>
      <c r="BX8" s="76">
        <v>0.6603</v>
      </c>
      <c r="BY8" s="76">
        <v>0.6512</v>
      </c>
      <c r="BZ8" s="76">
        <v>0.64200000000000002</v>
      </c>
      <c r="CA8" s="76">
        <v>0.63270000000000004</v>
      </c>
      <c r="CB8" s="76">
        <v>0.62339999999999995</v>
      </c>
      <c r="CC8" s="76">
        <v>0.6139</v>
      </c>
      <c r="CD8" s="76">
        <v>0.60440000000000005</v>
      </c>
      <c r="CE8" s="76">
        <v>0.59489999999999998</v>
      </c>
      <c r="CF8" s="76">
        <v>0.58520000000000005</v>
      </c>
      <c r="CG8" s="76">
        <v>0.57550000000000001</v>
      </c>
      <c r="CH8" s="76">
        <v>0.56569999999999998</v>
      </c>
      <c r="CI8" s="76">
        <v>0.55579999999999996</v>
      </c>
      <c r="CJ8" s="76">
        <v>0.54590000000000005</v>
      </c>
      <c r="CK8" s="76">
        <v>0.53580000000000005</v>
      </c>
      <c r="CL8" s="76">
        <v>0.52569999999999995</v>
      </c>
      <c r="CM8" s="76">
        <v>0.51559999999999995</v>
      </c>
      <c r="CN8" s="76">
        <v>0.50529999999999997</v>
      </c>
      <c r="CO8" s="76">
        <v>0.495</v>
      </c>
      <c r="CP8" s="76">
        <v>0.48459999999999998</v>
      </c>
      <c r="CQ8" s="76">
        <v>0.47410000000000002</v>
      </c>
      <c r="CR8" s="76">
        <v>0.46360000000000001</v>
      </c>
      <c r="CS8" s="76">
        <v>0.45290000000000002</v>
      </c>
      <c r="CT8" s="76">
        <v>0.44219999999999998</v>
      </c>
      <c r="CU8" s="76">
        <v>0.43149999999999999</v>
      </c>
      <c r="CV8" s="76">
        <v>0.42059999999999997</v>
      </c>
    </row>
    <row r="9" spans="1:100" x14ac:dyDescent="0.2">
      <c r="A9" s="76" t="s">
        <v>235</v>
      </c>
      <c r="B9" s="76" t="s">
        <v>160</v>
      </c>
      <c r="C9" s="76">
        <v>0</v>
      </c>
      <c r="D9" s="76">
        <v>332.37</v>
      </c>
      <c r="E9" s="76">
        <v>0.64959999999999996</v>
      </c>
      <c r="F9" s="76">
        <v>0.68689999999999996</v>
      </c>
      <c r="G9" s="76">
        <v>0.72199999999999998</v>
      </c>
      <c r="H9" s="76">
        <v>0.75490000000000002</v>
      </c>
      <c r="I9" s="76">
        <v>0.78559999999999997</v>
      </c>
      <c r="J9" s="76">
        <v>0.81410000000000005</v>
      </c>
      <c r="K9" s="76">
        <v>0.84040000000000004</v>
      </c>
      <c r="L9" s="76">
        <v>0.86450000000000005</v>
      </c>
      <c r="M9" s="76">
        <v>0.88639999999999997</v>
      </c>
      <c r="N9" s="76">
        <v>0.90610000000000002</v>
      </c>
      <c r="O9" s="76">
        <v>0.92359999999999998</v>
      </c>
      <c r="P9" s="76">
        <v>0.93889999999999996</v>
      </c>
      <c r="Q9" s="76">
        <v>0.95199999999999996</v>
      </c>
      <c r="R9" s="76">
        <v>0.96399999999999997</v>
      </c>
      <c r="S9" s="76">
        <v>0.97599999999999998</v>
      </c>
      <c r="T9" s="76">
        <v>0.98799999999999999</v>
      </c>
      <c r="U9" s="76">
        <v>1</v>
      </c>
      <c r="V9" s="76">
        <v>1</v>
      </c>
      <c r="W9" s="76">
        <v>1</v>
      </c>
      <c r="X9" s="76">
        <v>1</v>
      </c>
      <c r="Y9" s="76">
        <v>1</v>
      </c>
      <c r="Z9" s="76">
        <v>1</v>
      </c>
      <c r="AA9" s="76">
        <v>1</v>
      </c>
      <c r="AB9" s="76">
        <v>0.99960000000000004</v>
      </c>
      <c r="AC9" s="76">
        <v>0.99850000000000005</v>
      </c>
      <c r="AD9" s="76">
        <v>0.99680000000000002</v>
      </c>
      <c r="AE9" s="76">
        <v>0.99450000000000005</v>
      </c>
      <c r="AF9" s="76">
        <v>0.99160000000000004</v>
      </c>
      <c r="AG9" s="76">
        <v>0.98799999999999999</v>
      </c>
      <c r="AH9" s="76">
        <v>0.98380000000000001</v>
      </c>
      <c r="AI9" s="76">
        <v>0.97889999999999999</v>
      </c>
      <c r="AJ9" s="76">
        <v>0.97350000000000003</v>
      </c>
      <c r="AK9" s="76">
        <v>0.96740000000000004</v>
      </c>
      <c r="AL9" s="76">
        <v>0.96060000000000001</v>
      </c>
      <c r="AM9" s="76">
        <v>0.95330000000000004</v>
      </c>
      <c r="AN9" s="76">
        <v>0.94589999999999996</v>
      </c>
      <c r="AO9" s="76">
        <v>0.9385</v>
      </c>
      <c r="AP9" s="76">
        <v>0.93110000000000004</v>
      </c>
      <c r="AQ9" s="76">
        <v>0.92369999999999997</v>
      </c>
      <c r="AR9" s="76">
        <v>0.91620000000000001</v>
      </c>
      <c r="AS9" s="76">
        <v>0.90880000000000005</v>
      </c>
      <c r="AT9" s="76">
        <v>0.90139999999999998</v>
      </c>
      <c r="AU9" s="76">
        <v>0.89400000000000002</v>
      </c>
      <c r="AV9" s="76">
        <v>0.88660000000000005</v>
      </c>
      <c r="AW9" s="76">
        <v>0.87919999999999998</v>
      </c>
      <c r="AX9" s="76">
        <v>0.87180000000000002</v>
      </c>
      <c r="AY9" s="76">
        <v>0.86429999999999996</v>
      </c>
      <c r="AZ9" s="76">
        <v>0.8569</v>
      </c>
      <c r="BA9" s="76">
        <v>0.84950000000000003</v>
      </c>
      <c r="BB9" s="76">
        <v>0.84209999999999996</v>
      </c>
      <c r="BC9" s="76">
        <v>0.83460000000000001</v>
      </c>
      <c r="BD9" s="76">
        <v>0.82709999999999995</v>
      </c>
      <c r="BE9" s="76">
        <v>0.81950000000000001</v>
      </c>
      <c r="BF9" s="76">
        <v>0.81179999999999997</v>
      </c>
      <c r="BG9" s="76">
        <v>0.80400000000000005</v>
      </c>
      <c r="BH9" s="76">
        <v>0.79620000000000002</v>
      </c>
      <c r="BI9" s="76">
        <v>0.78820000000000001</v>
      </c>
      <c r="BJ9" s="76">
        <v>0.7802</v>
      </c>
      <c r="BK9" s="76">
        <v>0.7722</v>
      </c>
      <c r="BL9" s="76">
        <v>0.76400000000000001</v>
      </c>
      <c r="BM9" s="76">
        <v>0.75580000000000003</v>
      </c>
      <c r="BN9" s="76">
        <v>0.74750000000000005</v>
      </c>
      <c r="BO9" s="76">
        <v>0.73909999999999998</v>
      </c>
      <c r="BP9" s="76">
        <v>0.73070000000000002</v>
      </c>
      <c r="BQ9" s="76">
        <v>0.72219999999999995</v>
      </c>
      <c r="BR9" s="76">
        <v>0.71360000000000001</v>
      </c>
      <c r="BS9" s="76">
        <v>0.70489999999999997</v>
      </c>
      <c r="BT9" s="76">
        <v>0.69610000000000005</v>
      </c>
      <c r="BU9" s="76">
        <v>0.68730000000000002</v>
      </c>
      <c r="BV9" s="76">
        <v>0.6784</v>
      </c>
      <c r="BW9" s="76">
        <v>0.6694</v>
      </c>
      <c r="BX9" s="76">
        <v>0.66039999999999999</v>
      </c>
      <c r="BY9" s="76">
        <v>0.6512</v>
      </c>
      <c r="BZ9" s="76">
        <v>0.64200000000000002</v>
      </c>
      <c r="CA9" s="76">
        <v>0.63270000000000004</v>
      </c>
      <c r="CB9" s="76">
        <v>0.62339999999999995</v>
      </c>
      <c r="CC9" s="76">
        <v>0.6139</v>
      </c>
      <c r="CD9" s="76">
        <v>0.60440000000000005</v>
      </c>
      <c r="CE9" s="76">
        <v>0.5948</v>
      </c>
      <c r="CF9" s="76">
        <v>0.58520000000000005</v>
      </c>
      <c r="CG9" s="76">
        <v>0.57550000000000001</v>
      </c>
      <c r="CH9" s="76">
        <v>0.56559999999999999</v>
      </c>
      <c r="CI9" s="76">
        <v>0.55579999999999996</v>
      </c>
      <c r="CJ9" s="76">
        <v>0.54579999999999995</v>
      </c>
      <c r="CK9" s="76">
        <v>0.53569999999999995</v>
      </c>
      <c r="CL9" s="76">
        <v>0.52559999999999996</v>
      </c>
      <c r="CM9" s="76">
        <v>0.51539999999999997</v>
      </c>
      <c r="CN9" s="76">
        <v>0.50519999999999998</v>
      </c>
      <c r="CO9" s="76">
        <v>0.49480000000000002</v>
      </c>
      <c r="CP9" s="76">
        <v>0.4844</v>
      </c>
      <c r="CQ9" s="76">
        <v>0.47389999999999999</v>
      </c>
      <c r="CR9" s="76">
        <v>0.46339999999999998</v>
      </c>
      <c r="CS9" s="76">
        <v>0.45269999999999999</v>
      </c>
      <c r="CT9" s="76">
        <v>0.442</v>
      </c>
      <c r="CU9" s="76">
        <v>0.43120000000000003</v>
      </c>
      <c r="CV9" s="76">
        <v>0.42030000000000001</v>
      </c>
    </row>
    <row r="10" spans="1:100" x14ac:dyDescent="0.2">
      <c r="A10" s="76" t="s">
        <v>236</v>
      </c>
      <c r="B10" s="76" t="str">
        <f t="shared" ref="B10:B41" si="0">MID(A10,2,100)</f>
        <v>3kmWalk</v>
      </c>
      <c r="C10" s="76">
        <v>0</v>
      </c>
      <c r="D10" s="76">
        <v>631.41999999999996</v>
      </c>
      <c r="E10" s="76">
        <v>0.64959999999999996</v>
      </c>
      <c r="F10" s="76">
        <v>0.68689999999999996</v>
      </c>
      <c r="G10" s="76">
        <v>0.72199999999999998</v>
      </c>
      <c r="H10" s="76">
        <v>0.75490000000000002</v>
      </c>
      <c r="I10" s="76">
        <v>0.78559999999999997</v>
      </c>
      <c r="J10" s="76">
        <v>0.81410000000000005</v>
      </c>
      <c r="K10" s="76">
        <v>0.84040000000000004</v>
      </c>
      <c r="L10" s="76">
        <v>0.86450000000000005</v>
      </c>
      <c r="M10" s="76">
        <v>0.88639999999999997</v>
      </c>
      <c r="N10" s="76">
        <v>0.90610000000000002</v>
      </c>
      <c r="O10" s="76">
        <v>0.92359999999999998</v>
      </c>
      <c r="P10" s="76">
        <v>0.93889999999999996</v>
      </c>
      <c r="Q10" s="76">
        <v>0.95199999999999996</v>
      </c>
      <c r="R10" s="76">
        <v>0.96399999999999997</v>
      </c>
      <c r="S10" s="76">
        <v>0.97599999999999998</v>
      </c>
      <c r="T10" s="76">
        <v>0.98799999999999999</v>
      </c>
      <c r="U10" s="76">
        <v>1</v>
      </c>
      <c r="V10" s="76">
        <v>1</v>
      </c>
      <c r="W10" s="76">
        <v>1</v>
      </c>
      <c r="X10" s="76">
        <v>1</v>
      </c>
      <c r="Y10" s="76">
        <v>1</v>
      </c>
      <c r="Z10" s="76">
        <v>1</v>
      </c>
      <c r="AA10" s="76">
        <v>1</v>
      </c>
      <c r="AB10" s="76">
        <v>0.99970000000000003</v>
      </c>
      <c r="AC10" s="76">
        <v>0.99870000000000003</v>
      </c>
      <c r="AD10" s="76">
        <v>0.99719999999999998</v>
      </c>
      <c r="AE10" s="76">
        <v>0.995</v>
      </c>
      <c r="AF10" s="76">
        <v>0.99219999999999997</v>
      </c>
      <c r="AG10" s="76">
        <v>0.98870000000000002</v>
      </c>
      <c r="AH10" s="76">
        <v>0.98460000000000003</v>
      </c>
      <c r="AI10" s="76">
        <v>0.97989999999999999</v>
      </c>
      <c r="AJ10" s="76">
        <v>0.97460000000000002</v>
      </c>
      <c r="AK10" s="76">
        <v>0.96860000000000002</v>
      </c>
      <c r="AL10" s="76">
        <v>0.96209999999999996</v>
      </c>
      <c r="AM10" s="76">
        <v>0.95489999999999997</v>
      </c>
      <c r="AN10" s="76">
        <v>0.94750000000000001</v>
      </c>
      <c r="AO10" s="76">
        <v>0.94010000000000005</v>
      </c>
      <c r="AP10" s="76">
        <v>0.93269999999999997</v>
      </c>
      <c r="AQ10" s="76">
        <v>0.92530000000000001</v>
      </c>
      <c r="AR10" s="76">
        <v>0.91790000000000005</v>
      </c>
      <c r="AS10" s="76">
        <v>0.91049999999999998</v>
      </c>
      <c r="AT10" s="76">
        <v>0.90310000000000001</v>
      </c>
      <c r="AU10" s="76">
        <v>0.89570000000000005</v>
      </c>
      <c r="AV10" s="76">
        <v>0.88829999999999998</v>
      </c>
      <c r="AW10" s="76">
        <v>0.88090000000000002</v>
      </c>
      <c r="AX10" s="76">
        <v>0.87350000000000005</v>
      </c>
      <c r="AY10" s="76">
        <v>0.86609999999999998</v>
      </c>
      <c r="AZ10" s="76">
        <v>0.85870000000000002</v>
      </c>
      <c r="BA10" s="76">
        <v>0.85129999999999995</v>
      </c>
      <c r="BB10" s="76">
        <v>0.84389999999999998</v>
      </c>
      <c r="BC10" s="76">
        <v>0.83640000000000003</v>
      </c>
      <c r="BD10" s="76">
        <v>0.82889999999999997</v>
      </c>
      <c r="BE10" s="76">
        <v>0.82130000000000003</v>
      </c>
      <c r="BF10" s="76">
        <v>0.81359999999999999</v>
      </c>
      <c r="BG10" s="76">
        <v>0.80579999999999996</v>
      </c>
      <c r="BH10" s="76">
        <v>0.79800000000000004</v>
      </c>
      <c r="BI10" s="76">
        <v>0.79010000000000002</v>
      </c>
      <c r="BJ10" s="76">
        <v>0.78200000000000003</v>
      </c>
      <c r="BK10" s="76">
        <v>0.77390000000000003</v>
      </c>
      <c r="BL10" s="76">
        <v>0.76580000000000004</v>
      </c>
      <c r="BM10" s="76">
        <v>0.75749999999999995</v>
      </c>
      <c r="BN10" s="76">
        <v>0.74919999999999998</v>
      </c>
      <c r="BO10" s="76">
        <v>0.74070000000000003</v>
      </c>
      <c r="BP10" s="76">
        <v>0.73219999999999996</v>
      </c>
      <c r="BQ10" s="76">
        <v>0.72360000000000002</v>
      </c>
      <c r="BR10" s="76">
        <v>0.71499999999999997</v>
      </c>
      <c r="BS10" s="76">
        <v>0.70620000000000005</v>
      </c>
      <c r="BT10" s="76">
        <v>0.69740000000000002</v>
      </c>
      <c r="BU10" s="76">
        <v>0.6885</v>
      </c>
      <c r="BV10" s="76">
        <v>0.67949999999999999</v>
      </c>
      <c r="BW10" s="76">
        <v>0.6704</v>
      </c>
      <c r="BX10" s="76">
        <v>0.66120000000000001</v>
      </c>
      <c r="BY10" s="76">
        <v>0.65200000000000002</v>
      </c>
      <c r="BZ10" s="76">
        <v>0.64259999999999995</v>
      </c>
      <c r="CA10" s="76">
        <v>0.63319999999999999</v>
      </c>
      <c r="CB10" s="76">
        <v>0.62370000000000003</v>
      </c>
      <c r="CC10" s="76">
        <v>0.61419999999999997</v>
      </c>
      <c r="CD10" s="76">
        <v>0.60450000000000004</v>
      </c>
      <c r="CE10" s="76">
        <v>0.5948</v>
      </c>
      <c r="CF10" s="76">
        <v>0.58499999999999996</v>
      </c>
      <c r="CG10" s="76">
        <v>0.57509999999999994</v>
      </c>
      <c r="CH10" s="76">
        <v>0.56510000000000005</v>
      </c>
      <c r="CI10" s="76">
        <v>0.55500000000000005</v>
      </c>
      <c r="CJ10" s="76">
        <v>0.54490000000000005</v>
      </c>
      <c r="CK10" s="76">
        <v>0.53459999999999996</v>
      </c>
      <c r="CL10" s="76">
        <v>0.52429999999999999</v>
      </c>
      <c r="CM10" s="76">
        <v>0.51390000000000002</v>
      </c>
      <c r="CN10" s="76">
        <v>0.50349999999999995</v>
      </c>
      <c r="CO10" s="76">
        <v>0.4929</v>
      </c>
      <c r="CP10" s="76">
        <v>0.48230000000000001</v>
      </c>
      <c r="CQ10" s="76">
        <v>0.47149999999999997</v>
      </c>
      <c r="CR10" s="76">
        <v>0.4607</v>
      </c>
      <c r="CS10" s="76">
        <v>0.44990000000000002</v>
      </c>
      <c r="CT10" s="76">
        <v>0.43890000000000001</v>
      </c>
      <c r="CU10" s="76">
        <v>0.42780000000000001</v>
      </c>
      <c r="CV10" s="76">
        <v>0.41670000000000001</v>
      </c>
    </row>
    <row r="11" spans="1:100" x14ac:dyDescent="0.2">
      <c r="A11" s="76" t="s">
        <v>237</v>
      </c>
      <c r="B11" s="76" t="str">
        <f t="shared" si="0"/>
        <v>5kmWalk</v>
      </c>
      <c r="C11" s="76">
        <v>0</v>
      </c>
      <c r="D11" s="76">
        <v>1077.5899999999999</v>
      </c>
      <c r="E11" s="76">
        <v>0.64959999999999996</v>
      </c>
      <c r="F11" s="76">
        <v>0.68689999999999996</v>
      </c>
      <c r="G11" s="76">
        <v>0.72199999999999998</v>
      </c>
      <c r="H11" s="76">
        <v>0.75490000000000002</v>
      </c>
      <c r="I11" s="76">
        <v>0.78559999999999997</v>
      </c>
      <c r="J11" s="76">
        <v>0.81410000000000005</v>
      </c>
      <c r="K11" s="76">
        <v>0.84040000000000004</v>
      </c>
      <c r="L11" s="76">
        <v>0.86450000000000005</v>
      </c>
      <c r="M11" s="76">
        <v>0.88639999999999997</v>
      </c>
      <c r="N11" s="76">
        <v>0.90610000000000002</v>
      </c>
      <c r="O11" s="76">
        <v>0.92359999999999998</v>
      </c>
      <c r="P11" s="76">
        <v>0.93889999999999996</v>
      </c>
      <c r="Q11" s="76">
        <v>0.95199999999999996</v>
      </c>
      <c r="R11" s="76">
        <v>0.96399999999999997</v>
      </c>
      <c r="S11" s="76">
        <v>0.97599999999999998</v>
      </c>
      <c r="T11" s="76">
        <v>0.98799999999999999</v>
      </c>
      <c r="U11" s="76">
        <v>1</v>
      </c>
      <c r="V11" s="76">
        <v>1</v>
      </c>
      <c r="W11" s="76">
        <v>1</v>
      </c>
      <c r="X11" s="76">
        <v>1</v>
      </c>
      <c r="Y11" s="76">
        <v>1</v>
      </c>
      <c r="Z11" s="76">
        <v>1</v>
      </c>
      <c r="AA11" s="76">
        <v>1</v>
      </c>
      <c r="AB11" s="76">
        <v>0.99980000000000002</v>
      </c>
      <c r="AC11" s="76">
        <v>0.99909999999999999</v>
      </c>
      <c r="AD11" s="76">
        <v>0.99770000000000003</v>
      </c>
      <c r="AE11" s="76">
        <v>0.99560000000000004</v>
      </c>
      <c r="AF11" s="76">
        <v>0.99299999999999999</v>
      </c>
      <c r="AG11" s="76">
        <v>0.98970000000000002</v>
      </c>
      <c r="AH11" s="76">
        <v>0.98580000000000001</v>
      </c>
      <c r="AI11" s="76">
        <v>0.98129999999999995</v>
      </c>
      <c r="AJ11" s="76">
        <v>0.97619999999999996</v>
      </c>
      <c r="AK11" s="76">
        <v>0.97040000000000004</v>
      </c>
      <c r="AL11" s="76">
        <v>0.96409999999999996</v>
      </c>
      <c r="AM11" s="76">
        <v>0.95709999999999995</v>
      </c>
      <c r="AN11" s="76">
        <v>0.94969999999999999</v>
      </c>
      <c r="AO11" s="76">
        <v>0.94230000000000003</v>
      </c>
      <c r="AP11" s="76">
        <v>0.93489999999999995</v>
      </c>
      <c r="AQ11" s="76">
        <v>0.92749999999999999</v>
      </c>
      <c r="AR11" s="76">
        <v>0.92020000000000002</v>
      </c>
      <c r="AS11" s="76">
        <v>0.91279999999999994</v>
      </c>
      <c r="AT11" s="76">
        <v>0.90539999999999998</v>
      </c>
      <c r="AU11" s="76">
        <v>0.89800000000000002</v>
      </c>
      <c r="AV11" s="76">
        <v>0.89070000000000005</v>
      </c>
      <c r="AW11" s="76">
        <v>0.88329999999999997</v>
      </c>
      <c r="AX11" s="76">
        <v>0.87590000000000001</v>
      </c>
      <c r="AY11" s="76">
        <v>0.86850000000000005</v>
      </c>
      <c r="AZ11" s="76">
        <v>0.86109999999999998</v>
      </c>
      <c r="BA11" s="76">
        <v>0.8538</v>
      </c>
      <c r="BB11" s="76">
        <v>0.84640000000000004</v>
      </c>
      <c r="BC11" s="76">
        <v>0.83899999999999997</v>
      </c>
      <c r="BD11" s="76">
        <v>0.83150000000000002</v>
      </c>
      <c r="BE11" s="76">
        <v>0.82389999999999997</v>
      </c>
      <c r="BF11" s="76">
        <v>0.81620000000000004</v>
      </c>
      <c r="BG11" s="76">
        <v>0.8085</v>
      </c>
      <c r="BH11" s="76">
        <v>0.80059999999999998</v>
      </c>
      <c r="BI11" s="76">
        <v>0.79269999999999996</v>
      </c>
      <c r="BJ11" s="76">
        <v>0.78459999999999996</v>
      </c>
      <c r="BK11" s="76">
        <v>0.77649999999999997</v>
      </c>
      <c r="BL11" s="76">
        <v>0.76829999999999998</v>
      </c>
      <c r="BM11" s="76">
        <v>0.76</v>
      </c>
      <c r="BN11" s="76">
        <v>0.75160000000000005</v>
      </c>
      <c r="BO11" s="76">
        <v>0.74309999999999998</v>
      </c>
      <c r="BP11" s="76">
        <v>0.73450000000000004</v>
      </c>
      <c r="BQ11" s="76">
        <v>0.7258</v>
      </c>
      <c r="BR11" s="76">
        <v>0.71699999999999997</v>
      </c>
      <c r="BS11" s="76">
        <v>0.70820000000000005</v>
      </c>
      <c r="BT11" s="76">
        <v>0.69920000000000004</v>
      </c>
      <c r="BU11" s="76">
        <v>0.69020000000000004</v>
      </c>
      <c r="BV11" s="76">
        <v>0.68110000000000004</v>
      </c>
      <c r="BW11" s="76">
        <v>0.67179999999999995</v>
      </c>
      <c r="BX11" s="76">
        <v>0.66249999999999998</v>
      </c>
      <c r="BY11" s="76">
        <v>0.65310000000000001</v>
      </c>
      <c r="BZ11" s="76">
        <v>0.64359999999999995</v>
      </c>
      <c r="CA11" s="76">
        <v>0.63400000000000001</v>
      </c>
      <c r="CB11" s="76">
        <v>0.62439999999999996</v>
      </c>
      <c r="CC11" s="76">
        <v>0.61460000000000004</v>
      </c>
      <c r="CD11" s="76">
        <v>0.60470000000000002</v>
      </c>
      <c r="CE11" s="76">
        <v>0.5948</v>
      </c>
      <c r="CF11" s="76">
        <v>0.5847</v>
      </c>
      <c r="CG11" s="76">
        <v>0.5746</v>
      </c>
      <c r="CH11" s="76">
        <v>0.56440000000000001</v>
      </c>
      <c r="CI11" s="76">
        <v>0.55410000000000004</v>
      </c>
      <c r="CJ11" s="76">
        <v>0.54369999999999996</v>
      </c>
      <c r="CK11" s="76">
        <v>0.53320000000000001</v>
      </c>
      <c r="CL11" s="76">
        <v>0.52259999999999995</v>
      </c>
      <c r="CM11" s="76">
        <v>0.51190000000000002</v>
      </c>
      <c r="CN11" s="76">
        <v>0.50109999999999999</v>
      </c>
      <c r="CO11" s="76">
        <v>0.49030000000000001</v>
      </c>
      <c r="CP11" s="76">
        <v>0.4793</v>
      </c>
      <c r="CQ11" s="76">
        <v>0.46829999999999999</v>
      </c>
      <c r="CR11" s="76">
        <v>0.45710000000000001</v>
      </c>
      <c r="CS11" s="76">
        <v>0.44590000000000002</v>
      </c>
      <c r="CT11" s="76">
        <v>0.43459999999999999</v>
      </c>
      <c r="CU11" s="76">
        <v>0.42320000000000002</v>
      </c>
      <c r="CV11" s="76">
        <v>0.41170000000000001</v>
      </c>
    </row>
    <row r="12" spans="1:100" x14ac:dyDescent="0.2">
      <c r="A12" s="76" t="s">
        <v>238</v>
      </c>
      <c r="B12" s="76" t="str">
        <f t="shared" si="0"/>
        <v>8kmWalk</v>
      </c>
      <c r="C12" s="76">
        <v>0</v>
      </c>
      <c r="D12" s="76">
        <v>1766</v>
      </c>
      <c r="E12" s="76">
        <v>0.64959999999999996</v>
      </c>
      <c r="F12" s="76">
        <v>0.68689999999999996</v>
      </c>
      <c r="G12" s="76">
        <v>0.72199999999999998</v>
      </c>
      <c r="H12" s="76">
        <v>0.75490000000000002</v>
      </c>
      <c r="I12" s="76">
        <v>0.78559999999999997</v>
      </c>
      <c r="J12" s="76">
        <v>0.81410000000000005</v>
      </c>
      <c r="K12" s="76">
        <v>0.84040000000000004</v>
      </c>
      <c r="L12" s="76">
        <v>0.86450000000000005</v>
      </c>
      <c r="M12" s="76">
        <v>0.88639999999999997</v>
      </c>
      <c r="N12" s="76">
        <v>0.90610000000000002</v>
      </c>
      <c r="O12" s="76">
        <v>0.92359999999999998</v>
      </c>
      <c r="P12" s="76">
        <v>0.93889999999999996</v>
      </c>
      <c r="Q12" s="76">
        <v>0.95199999999999996</v>
      </c>
      <c r="R12" s="76">
        <v>0.96399999999999997</v>
      </c>
      <c r="S12" s="76">
        <v>0.97599999999999998</v>
      </c>
      <c r="T12" s="76">
        <v>0.98799999999999999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0.99939999999999996</v>
      </c>
      <c r="AD12" s="76">
        <v>0.99829999999999997</v>
      </c>
      <c r="AE12" s="76">
        <v>0.99650000000000005</v>
      </c>
      <c r="AF12" s="76">
        <v>0.99409999999999998</v>
      </c>
      <c r="AG12" s="76">
        <v>0.99109999999999998</v>
      </c>
      <c r="AH12" s="76">
        <v>0.98750000000000004</v>
      </c>
      <c r="AI12" s="76">
        <v>0.98329999999999995</v>
      </c>
      <c r="AJ12" s="76">
        <v>0.97850000000000004</v>
      </c>
      <c r="AK12" s="76">
        <v>0.97299999999999998</v>
      </c>
      <c r="AL12" s="76">
        <v>0.96689999999999998</v>
      </c>
      <c r="AM12" s="76">
        <v>0.96020000000000005</v>
      </c>
      <c r="AN12" s="76">
        <v>0.95299999999999996</v>
      </c>
      <c r="AO12" s="76">
        <v>0.9456</v>
      </c>
      <c r="AP12" s="76">
        <v>0.93830000000000002</v>
      </c>
      <c r="AQ12" s="76">
        <v>0.93100000000000005</v>
      </c>
      <c r="AR12" s="76">
        <v>0.92359999999999998</v>
      </c>
      <c r="AS12" s="76">
        <v>0.9163</v>
      </c>
      <c r="AT12" s="76">
        <v>0.90890000000000004</v>
      </c>
      <c r="AU12" s="76">
        <v>0.90159999999999996</v>
      </c>
      <c r="AV12" s="76">
        <v>0.89419999999999999</v>
      </c>
      <c r="AW12" s="76">
        <v>0.88690000000000002</v>
      </c>
      <c r="AX12" s="76">
        <v>0.87949999999999995</v>
      </c>
      <c r="AY12" s="76">
        <v>0.87219999999999998</v>
      </c>
      <c r="AZ12" s="76">
        <v>0.86480000000000001</v>
      </c>
      <c r="BA12" s="76">
        <v>0.85750000000000004</v>
      </c>
      <c r="BB12" s="76">
        <v>0.85009999999999997</v>
      </c>
      <c r="BC12" s="76">
        <v>0.84279999999999999</v>
      </c>
      <c r="BD12" s="76">
        <v>0.83540000000000003</v>
      </c>
      <c r="BE12" s="76">
        <v>0.82779999999999998</v>
      </c>
      <c r="BF12" s="76">
        <v>0.82020000000000004</v>
      </c>
      <c r="BG12" s="76">
        <v>0.81240000000000001</v>
      </c>
      <c r="BH12" s="76">
        <v>0.80459999999999998</v>
      </c>
      <c r="BI12" s="76">
        <v>0.79659999999999997</v>
      </c>
      <c r="BJ12" s="76">
        <v>0.78849999999999998</v>
      </c>
      <c r="BK12" s="76">
        <v>0.78039999999999998</v>
      </c>
      <c r="BL12" s="76">
        <v>0.77210000000000001</v>
      </c>
      <c r="BM12" s="76">
        <v>0.76370000000000005</v>
      </c>
      <c r="BN12" s="76">
        <v>0.75519999999999998</v>
      </c>
      <c r="BO12" s="76">
        <v>0.74670000000000003</v>
      </c>
      <c r="BP12" s="76">
        <v>0.73799999999999999</v>
      </c>
      <c r="BQ12" s="76">
        <v>0.72919999999999996</v>
      </c>
      <c r="BR12" s="76">
        <v>0.72030000000000005</v>
      </c>
      <c r="BS12" s="76">
        <v>0.71130000000000004</v>
      </c>
      <c r="BT12" s="76">
        <v>0.70209999999999995</v>
      </c>
      <c r="BU12" s="76">
        <v>0.69289999999999996</v>
      </c>
      <c r="BV12" s="76">
        <v>0.68359999999999999</v>
      </c>
      <c r="BW12" s="76">
        <v>0.67420000000000002</v>
      </c>
      <c r="BX12" s="76">
        <v>0.66469999999999996</v>
      </c>
      <c r="BY12" s="76">
        <v>0.65500000000000003</v>
      </c>
      <c r="BZ12" s="76">
        <v>0.64529999999999998</v>
      </c>
      <c r="CA12" s="76">
        <v>0.63539999999999996</v>
      </c>
      <c r="CB12" s="76">
        <v>0.62549999999999994</v>
      </c>
      <c r="CC12" s="76">
        <v>0.61539999999999995</v>
      </c>
      <c r="CD12" s="76">
        <v>0.60529999999999995</v>
      </c>
      <c r="CE12" s="76">
        <v>0.59499999999999997</v>
      </c>
      <c r="CF12" s="76">
        <v>0.58460000000000001</v>
      </c>
      <c r="CG12" s="76">
        <v>0.57420000000000004</v>
      </c>
      <c r="CH12" s="76">
        <v>0.56359999999999999</v>
      </c>
      <c r="CI12" s="76">
        <v>0.55289999999999995</v>
      </c>
      <c r="CJ12" s="76">
        <v>0.54210000000000003</v>
      </c>
      <c r="CK12" s="76">
        <v>0.53120000000000001</v>
      </c>
      <c r="CL12" s="76">
        <v>0.5202</v>
      </c>
      <c r="CM12" s="76">
        <v>0.5091</v>
      </c>
      <c r="CN12" s="76">
        <v>0.49790000000000001</v>
      </c>
      <c r="CO12" s="76">
        <v>0.48659999999999998</v>
      </c>
      <c r="CP12" s="76">
        <v>0.47520000000000001</v>
      </c>
      <c r="CQ12" s="76">
        <v>0.4637</v>
      </c>
      <c r="CR12" s="76">
        <v>0.4521</v>
      </c>
      <c r="CS12" s="76">
        <v>0.44030000000000002</v>
      </c>
      <c r="CT12" s="76">
        <v>0.42849999999999999</v>
      </c>
      <c r="CU12" s="76">
        <v>0.41649999999999998</v>
      </c>
      <c r="CV12" s="76">
        <v>0.40450000000000003</v>
      </c>
    </row>
    <row r="13" spans="1:100" x14ac:dyDescent="0.2">
      <c r="A13" s="76" t="s">
        <v>239</v>
      </c>
      <c r="B13" s="76" t="str">
        <f t="shared" si="0"/>
        <v>10kmWalk</v>
      </c>
      <c r="C13" s="76">
        <v>0</v>
      </c>
      <c r="D13" s="76">
        <v>2231</v>
      </c>
      <c r="E13" s="76">
        <v>0.64959999999999996</v>
      </c>
      <c r="F13" s="76">
        <v>0.68689999999999996</v>
      </c>
      <c r="G13" s="76">
        <v>0.72199999999999998</v>
      </c>
      <c r="H13" s="76">
        <v>0.75490000000000002</v>
      </c>
      <c r="I13" s="76">
        <v>0.78559999999999997</v>
      </c>
      <c r="J13" s="76">
        <v>0.81410000000000005</v>
      </c>
      <c r="K13" s="76">
        <v>0.84040000000000004</v>
      </c>
      <c r="L13" s="76">
        <v>0.86450000000000005</v>
      </c>
      <c r="M13" s="76">
        <v>0.88639999999999997</v>
      </c>
      <c r="N13" s="76">
        <v>0.90610000000000002</v>
      </c>
      <c r="O13" s="76">
        <v>0.92359999999999998</v>
      </c>
      <c r="P13" s="76">
        <v>0.93889999999999996</v>
      </c>
      <c r="Q13" s="76">
        <v>0.95199999999999996</v>
      </c>
      <c r="R13" s="76">
        <v>0.96399999999999997</v>
      </c>
      <c r="S13" s="76">
        <v>0.97599999999999998</v>
      </c>
      <c r="T13" s="76">
        <v>0.98799999999999999</v>
      </c>
      <c r="U13" s="76">
        <v>1</v>
      </c>
      <c r="V13" s="76">
        <v>1</v>
      </c>
      <c r="W13" s="76">
        <v>1</v>
      </c>
      <c r="X13" s="76">
        <v>1</v>
      </c>
      <c r="Y13" s="76">
        <v>1</v>
      </c>
      <c r="Z13" s="76">
        <v>1</v>
      </c>
      <c r="AA13" s="76">
        <v>1</v>
      </c>
      <c r="AB13" s="76">
        <v>1</v>
      </c>
      <c r="AC13" s="76">
        <v>0.99960000000000004</v>
      </c>
      <c r="AD13" s="76">
        <v>0.99860000000000004</v>
      </c>
      <c r="AE13" s="76">
        <v>0.997</v>
      </c>
      <c r="AF13" s="76">
        <v>0.99480000000000002</v>
      </c>
      <c r="AG13" s="76">
        <v>0.99199999999999999</v>
      </c>
      <c r="AH13" s="76">
        <v>0.98860000000000003</v>
      </c>
      <c r="AI13" s="76">
        <v>0.98460000000000003</v>
      </c>
      <c r="AJ13" s="76">
        <v>0.97989999999999999</v>
      </c>
      <c r="AK13" s="76">
        <v>0.97460000000000002</v>
      </c>
      <c r="AL13" s="76">
        <v>0.96879999999999999</v>
      </c>
      <c r="AM13" s="76">
        <v>0.96230000000000004</v>
      </c>
      <c r="AN13" s="76">
        <v>0.95520000000000005</v>
      </c>
      <c r="AO13" s="76">
        <v>0.94789999999999996</v>
      </c>
      <c r="AP13" s="76">
        <v>0.9405</v>
      </c>
      <c r="AQ13" s="76">
        <v>0.93320000000000003</v>
      </c>
      <c r="AR13" s="76">
        <v>0.92589999999999995</v>
      </c>
      <c r="AS13" s="76">
        <v>0.91859999999999997</v>
      </c>
      <c r="AT13" s="76">
        <v>0.91120000000000001</v>
      </c>
      <c r="AU13" s="76">
        <v>0.90390000000000004</v>
      </c>
      <c r="AV13" s="76">
        <v>0.89659999999999995</v>
      </c>
      <c r="AW13" s="76">
        <v>0.88929999999999998</v>
      </c>
      <c r="AX13" s="76">
        <v>0.88190000000000002</v>
      </c>
      <c r="AY13" s="76">
        <v>0.87460000000000004</v>
      </c>
      <c r="AZ13" s="76">
        <v>0.86729999999999996</v>
      </c>
      <c r="BA13" s="76">
        <v>0.86</v>
      </c>
      <c r="BB13" s="76">
        <v>0.85260000000000002</v>
      </c>
      <c r="BC13" s="76">
        <v>0.84530000000000005</v>
      </c>
      <c r="BD13" s="76">
        <v>0.83789999999999998</v>
      </c>
      <c r="BE13" s="76">
        <v>0.83040000000000003</v>
      </c>
      <c r="BF13" s="76">
        <v>0.82279999999999998</v>
      </c>
      <c r="BG13" s="76">
        <v>0.81510000000000005</v>
      </c>
      <c r="BH13" s="76">
        <v>0.80720000000000003</v>
      </c>
      <c r="BI13" s="76">
        <v>0.79930000000000001</v>
      </c>
      <c r="BJ13" s="76">
        <v>0.79120000000000001</v>
      </c>
      <c r="BK13" s="76">
        <v>0.78300000000000003</v>
      </c>
      <c r="BL13" s="76">
        <v>0.77470000000000006</v>
      </c>
      <c r="BM13" s="76">
        <v>0.76629999999999998</v>
      </c>
      <c r="BN13" s="76">
        <v>0.75770000000000004</v>
      </c>
      <c r="BO13" s="76">
        <v>0.74909999999999999</v>
      </c>
      <c r="BP13" s="76">
        <v>0.74029999999999996</v>
      </c>
      <c r="BQ13" s="76">
        <v>0.73150000000000004</v>
      </c>
      <c r="BR13" s="76">
        <v>0.72250000000000003</v>
      </c>
      <c r="BS13" s="76">
        <v>0.71340000000000003</v>
      </c>
      <c r="BT13" s="76">
        <v>0.70420000000000005</v>
      </c>
      <c r="BU13" s="76">
        <v>0.69479999999999997</v>
      </c>
      <c r="BV13" s="76">
        <v>0.68540000000000001</v>
      </c>
      <c r="BW13" s="76">
        <v>0.67579999999999996</v>
      </c>
      <c r="BX13" s="76">
        <v>0.66620000000000001</v>
      </c>
      <c r="BY13" s="76">
        <v>0.65639999999999998</v>
      </c>
      <c r="BZ13" s="76">
        <v>0.64649999999999996</v>
      </c>
      <c r="CA13" s="76">
        <v>0.63649999999999995</v>
      </c>
      <c r="CB13" s="76">
        <v>0.62639999999999996</v>
      </c>
      <c r="CC13" s="76">
        <v>0.61609999999999998</v>
      </c>
      <c r="CD13" s="76">
        <v>0.60580000000000001</v>
      </c>
      <c r="CE13" s="76">
        <v>0.59530000000000005</v>
      </c>
      <c r="CF13" s="76">
        <v>0.5847</v>
      </c>
      <c r="CG13" s="76">
        <v>0.57399999999999995</v>
      </c>
      <c r="CH13" s="76">
        <v>0.56320000000000003</v>
      </c>
      <c r="CI13" s="76">
        <v>0.55230000000000001</v>
      </c>
      <c r="CJ13" s="76">
        <v>0.5413</v>
      </c>
      <c r="CK13" s="76">
        <v>0.53010000000000002</v>
      </c>
      <c r="CL13" s="76">
        <v>0.51890000000000003</v>
      </c>
      <c r="CM13" s="76">
        <v>0.50749999999999995</v>
      </c>
      <c r="CN13" s="76">
        <v>0.496</v>
      </c>
      <c r="CO13" s="76">
        <v>0.4844</v>
      </c>
      <c r="CP13" s="76">
        <v>0.47270000000000001</v>
      </c>
      <c r="CQ13" s="76">
        <v>0.46079999999999999</v>
      </c>
      <c r="CR13" s="76">
        <v>0.44890000000000002</v>
      </c>
      <c r="CS13" s="76">
        <v>0.43680000000000002</v>
      </c>
      <c r="CT13" s="76">
        <v>0.42470000000000002</v>
      </c>
      <c r="CU13" s="76">
        <v>0.41239999999999999</v>
      </c>
      <c r="CV13" s="76">
        <v>0.4</v>
      </c>
    </row>
    <row r="14" spans="1:100" x14ac:dyDescent="0.2">
      <c r="A14" s="76" t="s">
        <v>240</v>
      </c>
      <c r="B14" s="76" t="str">
        <f t="shared" si="0"/>
        <v>15kmWalk</v>
      </c>
      <c r="C14" s="76">
        <v>0</v>
      </c>
      <c r="D14" s="76">
        <v>3424</v>
      </c>
      <c r="E14" s="76">
        <v>0.64959999999999996</v>
      </c>
      <c r="F14" s="76">
        <v>0.68689999999999996</v>
      </c>
      <c r="G14" s="76">
        <v>0.72199999999999998</v>
      </c>
      <c r="H14" s="76">
        <v>0.75490000000000002</v>
      </c>
      <c r="I14" s="76">
        <v>0.78559999999999997</v>
      </c>
      <c r="J14" s="76">
        <v>0.81410000000000005</v>
      </c>
      <c r="K14" s="76">
        <v>0.84040000000000004</v>
      </c>
      <c r="L14" s="76">
        <v>0.86450000000000005</v>
      </c>
      <c r="M14" s="76">
        <v>0.88639999999999997</v>
      </c>
      <c r="N14" s="76">
        <v>0.90610000000000002</v>
      </c>
      <c r="O14" s="76">
        <v>0.92359999999999998</v>
      </c>
      <c r="P14" s="76">
        <v>0.93889999999999996</v>
      </c>
      <c r="Q14" s="76">
        <v>0.95199999999999996</v>
      </c>
      <c r="R14" s="76">
        <v>0.96399999999999997</v>
      </c>
      <c r="S14" s="76">
        <v>0.97599999999999998</v>
      </c>
      <c r="T14" s="76">
        <v>0.98799999999999999</v>
      </c>
      <c r="U14" s="76">
        <v>1</v>
      </c>
      <c r="V14" s="76">
        <v>1</v>
      </c>
      <c r="W14" s="76">
        <v>1</v>
      </c>
      <c r="X14" s="76">
        <v>1</v>
      </c>
      <c r="Y14" s="76">
        <v>1</v>
      </c>
      <c r="Z14" s="76">
        <v>1</v>
      </c>
      <c r="AA14" s="76">
        <v>1</v>
      </c>
      <c r="AB14" s="76">
        <v>1</v>
      </c>
      <c r="AC14" s="76">
        <v>0.99990000000000001</v>
      </c>
      <c r="AD14" s="76">
        <v>0.99939999999999996</v>
      </c>
      <c r="AE14" s="76">
        <v>0.99819999999999998</v>
      </c>
      <c r="AF14" s="76">
        <v>0.99639999999999995</v>
      </c>
      <c r="AG14" s="76">
        <v>0.99399999999999999</v>
      </c>
      <c r="AH14" s="76">
        <v>0.99099999999999999</v>
      </c>
      <c r="AI14" s="76">
        <v>0.98740000000000006</v>
      </c>
      <c r="AJ14" s="76">
        <v>0.98319999999999996</v>
      </c>
      <c r="AK14" s="76">
        <v>0.97850000000000004</v>
      </c>
      <c r="AL14" s="76">
        <v>0.97309999999999997</v>
      </c>
      <c r="AM14" s="76">
        <v>0.96709999999999996</v>
      </c>
      <c r="AN14" s="76">
        <v>0.96050000000000002</v>
      </c>
      <c r="AO14" s="76">
        <v>0.95330000000000004</v>
      </c>
      <c r="AP14" s="76">
        <v>0.94610000000000005</v>
      </c>
      <c r="AQ14" s="76">
        <v>0.93879999999999997</v>
      </c>
      <c r="AR14" s="76">
        <v>0.93149999999999999</v>
      </c>
      <c r="AS14" s="76">
        <v>0.92430000000000001</v>
      </c>
      <c r="AT14" s="76">
        <v>0.91700000000000004</v>
      </c>
      <c r="AU14" s="76">
        <v>0.90969999999999995</v>
      </c>
      <c r="AV14" s="76">
        <v>0.90239999999999998</v>
      </c>
      <c r="AW14" s="76">
        <v>0.8952</v>
      </c>
      <c r="AX14" s="76">
        <v>0.88790000000000002</v>
      </c>
      <c r="AY14" s="76">
        <v>0.88060000000000005</v>
      </c>
      <c r="AZ14" s="76">
        <v>0.87339999999999995</v>
      </c>
      <c r="BA14" s="76">
        <v>0.86609999999999998</v>
      </c>
      <c r="BB14" s="76">
        <v>0.85880000000000001</v>
      </c>
      <c r="BC14" s="76">
        <v>0.85150000000000003</v>
      </c>
      <c r="BD14" s="76">
        <v>0.84430000000000005</v>
      </c>
      <c r="BE14" s="76">
        <v>0.83689999999999998</v>
      </c>
      <c r="BF14" s="76">
        <v>0.82930000000000004</v>
      </c>
      <c r="BG14" s="76">
        <v>0.8216</v>
      </c>
      <c r="BH14" s="76">
        <v>0.81379999999999997</v>
      </c>
      <c r="BI14" s="76">
        <v>0.80589999999999995</v>
      </c>
      <c r="BJ14" s="76">
        <v>0.79779999999999995</v>
      </c>
      <c r="BK14" s="76">
        <v>0.78959999999999997</v>
      </c>
      <c r="BL14" s="76">
        <v>0.78120000000000001</v>
      </c>
      <c r="BM14" s="76">
        <v>0.77280000000000004</v>
      </c>
      <c r="BN14" s="76">
        <v>0.7641</v>
      </c>
      <c r="BO14" s="76">
        <v>0.75539999999999996</v>
      </c>
      <c r="BP14" s="76">
        <v>0.74650000000000005</v>
      </c>
      <c r="BQ14" s="76">
        <v>0.73740000000000006</v>
      </c>
      <c r="BR14" s="76">
        <v>0.72829999999999995</v>
      </c>
      <c r="BS14" s="76">
        <v>0.71889999999999998</v>
      </c>
      <c r="BT14" s="76">
        <v>0.70950000000000002</v>
      </c>
      <c r="BU14" s="76">
        <v>0.69989999999999997</v>
      </c>
      <c r="BV14" s="76">
        <v>0.69020000000000004</v>
      </c>
      <c r="BW14" s="76">
        <v>0.68030000000000002</v>
      </c>
      <c r="BX14" s="76">
        <v>0.67030000000000001</v>
      </c>
      <c r="BY14" s="76">
        <v>0.66020000000000001</v>
      </c>
      <c r="BZ14" s="76">
        <v>0.64990000000000003</v>
      </c>
      <c r="CA14" s="76">
        <v>0.63949999999999996</v>
      </c>
      <c r="CB14" s="76">
        <v>0.629</v>
      </c>
      <c r="CC14" s="76">
        <v>0.61829999999999996</v>
      </c>
      <c r="CD14" s="76">
        <v>0.60750000000000004</v>
      </c>
      <c r="CE14" s="76">
        <v>0.59660000000000002</v>
      </c>
      <c r="CF14" s="76">
        <v>0.58550000000000002</v>
      </c>
      <c r="CG14" s="76">
        <v>0.57420000000000004</v>
      </c>
      <c r="CH14" s="76">
        <v>0.56289999999999996</v>
      </c>
      <c r="CI14" s="76">
        <v>0.5514</v>
      </c>
      <c r="CJ14" s="76">
        <v>0.53979999999999995</v>
      </c>
      <c r="CK14" s="76">
        <v>0.52800000000000002</v>
      </c>
      <c r="CL14" s="76">
        <v>0.5161</v>
      </c>
      <c r="CM14" s="76">
        <v>0.504</v>
      </c>
      <c r="CN14" s="76">
        <v>0.4919</v>
      </c>
      <c r="CO14" s="76">
        <v>0.47949999999999998</v>
      </c>
      <c r="CP14" s="76">
        <v>0.46710000000000002</v>
      </c>
      <c r="CQ14" s="76">
        <v>0.45450000000000002</v>
      </c>
      <c r="CR14" s="76">
        <v>0.44180000000000003</v>
      </c>
      <c r="CS14" s="76">
        <v>0.4289</v>
      </c>
      <c r="CT14" s="76">
        <v>0.41589999999999999</v>
      </c>
      <c r="CU14" s="76">
        <v>0.40279999999999999</v>
      </c>
      <c r="CV14" s="76">
        <v>0.38950000000000001</v>
      </c>
    </row>
    <row r="15" spans="1:100" x14ac:dyDescent="0.2">
      <c r="A15" s="76" t="s">
        <v>241</v>
      </c>
      <c r="B15" s="76" t="str">
        <f t="shared" si="0"/>
        <v>20kmWalk</v>
      </c>
      <c r="C15" s="76">
        <v>0</v>
      </c>
      <c r="D15" s="76">
        <v>4641</v>
      </c>
      <c r="E15" s="76">
        <v>0.64959999999999996</v>
      </c>
      <c r="F15" s="76">
        <v>0.68689999999999996</v>
      </c>
      <c r="G15" s="76">
        <v>0.72199999999999998</v>
      </c>
      <c r="H15" s="76">
        <v>0.75490000000000002</v>
      </c>
      <c r="I15" s="76">
        <v>0.78559999999999997</v>
      </c>
      <c r="J15" s="76">
        <v>0.81410000000000005</v>
      </c>
      <c r="K15" s="76">
        <v>0.84040000000000004</v>
      </c>
      <c r="L15" s="76">
        <v>0.86450000000000005</v>
      </c>
      <c r="M15" s="76">
        <v>0.88639999999999997</v>
      </c>
      <c r="N15" s="76">
        <v>0.90610000000000002</v>
      </c>
      <c r="O15" s="76">
        <v>0.92359999999999998</v>
      </c>
      <c r="P15" s="76">
        <v>0.93889999999999996</v>
      </c>
      <c r="Q15" s="76">
        <v>0.95199999999999996</v>
      </c>
      <c r="R15" s="76">
        <v>0.96399999999999997</v>
      </c>
      <c r="S15" s="76">
        <v>0.97599999999999998</v>
      </c>
      <c r="T15" s="76">
        <v>0.98799999999999999</v>
      </c>
      <c r="U15" s="76">
        <v>1</v>
      </c>
      <c r="V15" s="76">
        <v>1</v>
      </c>
      <c r="W15" s="76">
        <v>1</v>
      </c>
      <c r="X15" s="76">
        <v>1</v>
      </c>
      <c r="Y15" s="76">
        <v>1</v>
      </c>
      <c r="Z15" s="76">
        <v>1</v>
      </c>
      <c r="AA15" s="76">
        <v>1</v>
      </c>
      <c r="AB15" s="76">
        <v>1</v>
      </c>
      <c r="AC15" s="76">
        <v>1</v>
      </c>
      <c r="AD15" s="76">
        <v>0.99980000000000002</v>
      </c>
      <c r="AE15" s="76">
        <v>0.999</v>
      </c>
      <c r="AF15" s="76">
        <v>0.99760000000000004</v>
      </c>
      <c r="AG15" s="76">
        <v>0.99570000000000003</v>
      </c>
      <c r="AH15" s="76">
        <v>0.99309999999999998</v>
      </c>
      <c r="AI15" s="76">
        <v>0.99</v>
      </c>
      <c r="AJ15" s="76">
        <v>0.98619999999999997</v>
      </c>
      <c r="AK15" s="76">
        <v>0.9819</v>
      </c>
      <c r="AL15" s="76">
        <v>0.97699999999999998</v>
      </c>
      <c r="AM15" s="76">
        <v>0.97150000000000003</v>
      </c>
      <c r="AN15" s="76">
        <v>0.96540000000000004</v>
      </c>
      <c r="AO15" s="76">
        <v>0.9587</v>
      </c>
      <c r="AP15" s="76">
        <v>0.95150000000000001</v>
      </c>
      <c r="AQ15" s="76">
        <v>0.94430000000000003</v>
      </c>
      <c r="AR15" s="76">
        <v>0.93710000000000004</v>
      </c>
      <c r="AS15" s="76">
        <v>0.92989999999999995</v>
      </c>
      <c r="AT15" s="76">
        <v>0.92269999999999996</v>
      </c>
      <c r="AU15" s="76">
        <v>0.91539999999999999</v>
      </c>
      <c r="AV15" s="76">
        <v>0.90820000000000001</v>
      </c>
      <c r="AW15" s="76">
        <v>0.90100000000000002</v>
      </c>
      <c r="AX15" s="76">
        <v>0.89380000000000004</v>
      </c>
      <c r="AY15" s="76">
        <v>0.88660000000000005</v>
      </c>
      <c r="AZ15" s="76">
        <v>0.87929999999999997</v>
      </c>
      <c r="BA15" s="76">
        <v>0.87209999999999999</v>
      </c>
      <c r="BB15" s="76">
        <v>0.8649</v>
      </c>
      <c r="BC15" s="76">
        <v>0.85770000000000002</v>
      </c>
      <c r="BD15" s="76">
        <v>0.85050000000000003</v>
      </c>
      <c r="BE15" s="76">
        <v>0.84319999999999995</v>
      </c>
      <c r="BF15" s="76">
        <v>0.83579999999999999</v>
      </c>
      <c r="BG15" s="76">
        <v>0.82820000000000005</v>
      </c>
      <c r="BH15" s="76">
        <v>0.82050000000000001</v>
      </c>
      <c r="BI15" s="76">
        <v>0.81259999999999999</v>
      </c>
      <c r="BJ15" s="76">
        <v>0.80449999999999999</v>
      </c>
      <c r="BK15" s="76">
        <v>0.79630000000000001</v>
      </c>
      <c r="BL15" s="76">
        <v>0.78790000000000004</v>
      </c>
      <c r="BM15" s="76">
        <v>0.77939999999999998</v>
      </c>
      <c r="BN15" s="76">
        <v>0.77070000000000005</v>
      </c>
      <c r="BO15" s="76">
        <v>0.76180000000000003</v>
      </c>
      <c r="BP15" s="76">
        <v>0.75280000000000002</v>
      </c>
      <c r="BQ15" s="76">
        <v>0.74370000000000003</v>
      </c>
      <c r="BR15" s="76">
        <v>0.73429999999999995</v>
      </c>
      <c r="BS15" s="76">
        <v>0.7248</v>
      </c>
      <c r="BT15" s="76">
        <v>0.71519999999999995</v>
      </c>
      <c r="BU15" s="76">
        <v>0.70540000000000003</v>
      </c>
      <c r="BV15" s="76">
        <v>0.69540000000000002</v>
      </c>
      <c r="BW15" s="76">
        <v>0.68530000000000002</v>
      </c>
      <c r="BX15" s="76">
        <v>0.67500000000000004</v>
      </c>
      <c r="BY15" s="76">
        <v>0.66449999999999998</v>
      </c>
      <c r="BZ15" s="76">
        <v>0.65390000000000004</v>
      </c>
      <c r="CA15" s="76">
        <v>0.64319999999999999</v>
      </c>
      <c r="CB15" s="76">
        <v>0.63219999999999998</v>
      </c>
      <c r="CC15" s="76">
        <v>0.62109999999999999</v>
      </c>
      <c r="CD15" s="76">
        <v>0.6099</v>
      </c>
      <c r="CE15" s="76">
        <v>0.59850000000000003</v>
      </c>
      <c r="CF15" s="76">
        <v>0.58689999999999998</v>
      </c>
      <c r="CG15" s="76">
        <v>0.57520000000000004</v>
      </c>
      <c r="CH15" s="76">
        <v>0.56330000000000002</v>
      </c>
      <c r="CI15" s="76">
        <v>0.55130000000000001</v>
      </c>
      <c r="CJ15" s="76">
        <v>0.53910000000000002</v>
      </c>
      <c r="CK15" s="76">
        <v>0.52669999999999995</v>
      </c>
      <c r="CL15" s="76">
        <v>0.51419999999999999</v>
      </c>
      <c r="CM15" s="76">
        <v>0.50149999999999995</v>
      </c>
      <c r="CN15" s="76">
        <v>0.48870000000000002</v>
      </c>
      <c r="CO15" s="76">
        <v>0.47570000000000001</v>
      </c>
      <c r="CP15" s="76">
        <v>0.46250000000000002</v>
      </c>
      <c r="CQ15" s="76">
        <v>0.44919999999999999</v>
      </c>
      <c r="CR15" s="76">
        <v>0.43569999999999998</v>
      </c>
      <c r="CS15" s="76">
        <v>0.42209999999999998</v>
      </c>
      <c r="CT15" s="76">
        <v>0.4083</v>
      </c>
      <c r="CU15" s="76">
        <v>0.39429999999999998</v>
      </c>
      <c r="CV15" s="76">
        <v>0.38019999999999998</v>
      </c>
    </row>
    <row r="16" spans="1:100" x14ac:dyDescent="0.2">
      <c r="A16" s="76" t="s">
        <v>242</v>
      </c>
      <c r="B16" s="76" t="str">
        <f t="shared" si="0"/>
        <v>H.Mar.Walk</v>
      </c>
      <c r="C16" s="76">
        <v>0</v>
      </c>
      <c r="D16" s="76">
        <v>4919</v>
      </c>
      <c r="E16" s="76">
        <v>0.64959999999999996</v>
      </c>
      <c r="F16" s="76">
        <v>0.68689999999999996</v>
      </c>
      <c r="G16" s="76">
        <v>0.72199999999999998</v>
      </c>
      <c r="H16" s="76">
        <v>0.75490000000000002</v>
      </c>
      <c r="I16" s="76">
        <v>0.78559999999999997</v>
      </c>
      <c r="J16" s="76">
        <v>0.81410000000000005</v>
      </c>
      <c r="K16" s="76">
        <v>0.84040000000000004</v>
      </c>
      <c r="L16" s="76">
        <v>0.86450000000000005</v>
      </c>
      <c r="M16" s="76">
        <v>0.88639999999999997</v>
      </c>
      <c r="N16" s="76">
        <v>0.90610000000000002</v>
      </c>
      <c r="O16" s="76">
        <v>0.92359999999999998</v>
      </c>
      <c r="P16" s="76">
        <v>0.93889999999999996</v>
      </c>
      <c r="Q16" s="76">
        <v>0.95199999999999996</v>
      </c>
      <c r="R16" s="76">
        <v>0.96399999999999997</v>
      </c>
      <c r="S16" s="76">
        <v>0.97599999999999998</v>
      </c>
      <c r="T16" s="76">
        <v>0.98799999999999999</v>
      </c>
      <c r="U16" s="76">
        <v>1</v>
      </c>
      <c r="V16" s="76">
        <v>1</v>
      </c>
      <c r="W16" s="76">
        <v>1</v>
      </c>
      <c r="X16" s="76">
        <v>1</v>
      </c>
      <c r="Y16" s="76">
        <v>1</v>
      </c>
      <c r="Z16" s="76">
        <v>1</v>
      </c>
      <c r="AA16" s="76">
        <v>1</v>
      </c>
      <c r="AB16" s="76">
        <v>1</v>
      </c>
      <c r="AC16" s="76">
        <v>1</v>
      </c>
      <c r="AD16" s="76">
        <v>0.99990000000000001</v>
      </c>
      <c r="AE16" s="76">
        <v>0.99919999999999998</v>
      </c>
      <c r="AF16" s="76">
        <v>0.99790000000000001</v>
      </c>
      <c r="AG16" s="76">
        <v>0.996</v>
      </c>
      <c r="AH16" s="76">
        <v>0.99350000000000005</v>
      </c>
      <c r="AI16" s="76">
        <v>0.99050000000000005</v>
      </c>
      <c r="AJ16" s="76">
        <v>0.98680000000000001</v>
      </c>
      <c r="AK16" s="76">
        <v>0.98260000000000003</v>
      </c>
      <c r="AL16" s="76">
        <v>0.9778</v>
      </c>
      <c r="AM16" s="76">
        <v>0.97240000000000004</v>
      </c>
      <c r="AN16" s="76">
        <v>0.96640000000000004</v>
      </c>
      <c r="AO16" s="76">
        <v>0.95979999999999999</v>
      </c>
      <c r="AP16" s="76">
        <v>0.95269999999999999</v>
      </c>
      <c r="AQ16" s="76">
        <v>0.94550000000000001</v>
      </c>
      <c r="AR16" s="76">
        <v>0.93830000000000002</v>
      </c>
      <c r="AS16" s="76">
        <v>0.93110000000000004</v>
      </c>
      <c r="AT16" s="76">
        <v>0.92390000000000005</v>
      </c>
      <c r="AU16" s="76">
        <v>0.91669999999999996</v>
      </c>
      <c r="AV16" s="76">
        <v>0.90949999999999998</v>
      </c>
      <c r="AW16" s="76">
        <v>0.90229999999999999</v>
      </c>
      <c r="AX16" s="76">
        <v>0.89510000000000001</v>
      </c>
      <c r="AY16" s="76">
        <v>0.88790000000000002</v>
      </c>
      <c r="AZ16" s="76">
        <v>0.88070000000000004</v>
      </c>
      <c r="BA16" s="76">
        <v>0.87339999999999995</v>
      </c>
      <c r="BB16" s="76">
        <v>0.86619999999999997</v>
      </c>
      <c r="BC16" s="76">
        <v>0.85899999999999999</v>
      </c>
      <c r="BD16" s="76">
        <v>0.8518</v>
      </c>
      <c r="BE16" s="76">
        <v>0.84460000000000002</v>
      </c>
      <c r="BF16" s="76">
        <v>0.83720000000000006</v>
      </c>
      <c r="BG16" s="76">
        <v>0.8296</v>
      </c>
      <c r="BH16" s="76">
        <v>0.82189999999999996</v>
      </c>
      <c r="BI16" s="76">
        <v>0.81399999999999995</v>
      </c>
      <c r="BJ16" s="76">
        <v>0.80600000000000005</v>
      </c>
      <c r="BK16" s="76">
        <v>0.79779999999999995</v>
      </c>
      <c r="BL16" s="76">
        <v>0.78939999999999999</v>
      </c>
      <c r="BM16" s="76">
        <v>0.78090000000000004</v>
      </c>
      <c r="BN16" s="76">
        <v>0.7722</v>
      </c>
      <c r="BO16" s="76">
        <v>0.76329999999999998</v>
      </c>
      <c r="BP16" s="76">
        <v>0.75419999999999998</v>
      </c>
      <c r="BQ16" s="76">
        <v>0.74509999999999998</v>
      </c>
      <c r="BR16" s="76">
        <v>0.73570000000000002</v>
      </c>
      <c r="BS16" s="76">
        <v>0.72619999999999996</v>
      </c>
      <c r="BT16" s="76">
        <v>0.71650000000000003</v>
      </c>
      <c r="BU16" s="76">
        <v>0.70660000000000001</v>
      </c>
      <c r="BV16" s="76">
        <v>0.6966</v>
      </c>
      <c r="BW16" s="76">
        <v>0.68640000000000001</v>
      </c>
      <c r="BX16" s="76">
        <v>0.67610000000000003</v>
      </c>
      <c r="BY16" s="76">
        <v>0.66549999999999998</v>
      </c>
      <c r="BZ16" s="76">
        <v>0.65490000000000004</v>
      </c>
      <c r="CA16" s="76">
        <v>0.64400000000000002</v>
      </c>
      <c r="CB16" s="76">
        <v>0.63300000000000001</v>
      </c>
      <c r="CC16" s="76">
        <v>0.62180000000000002</v>
      </c>
      <c r="CD16" s="76">
        <v>0.61050000000000004</v>
      </c>
      <c r="CE16" s="76">
        <v>0.59899999999999998</v>
      </c>
      <c r="CF16" s="76">
        <v>0.58730000000000004</v>
      </c>
      <c r="CG16" s="76">
        <v>0.57550000000000001</v>
      </c>
      <c r="CH16" s="76">
        <v>0.5635</v>
      </c>
      <c r="CI16" s="76">
        <v>0.5514</v>
      </c>
      <c r="CJ16" s="76">
        <v>0.53900000000000003</v>
      </c>
      <c r="CK16" s="76">
        <v>0.52649999999999997</v>
      </c>
      <c r="CL16" s="76">
        <v>0.51390000000000002</v>
      </c>
      <c r="CM16" s="76">
        <v>0.50109999999999999</v>
      </c>
      <c r="CN16" s="76">
        <v>0.48809999999999998</v>
      </c>
      <c r="CO16" s="76">
        <v>0.47499999999999998</v>
      </c>
      <c r="CP16" s="76">
        <v>0.46160000000000001</v>
      </c>
      <c r="CQ16" s="76">
        <v>0.44819999999999999</v>
      </c>
      <c r="CR16" s="76">
        <v>0.4345</v>
      </c>
      <c r="CS16" s="76">
        <v>0.42070000000000002</v>
      </c>
      <c r="CT16" s="76">
        <v>0.40679999999999999</v>
      </c>
      <c r="CU16" s="76">
        <v>0.3926</v>
      </c>
      <c r="CV16" s="76">
        <v>0.37830000000000003</v>
      </c>
    </row>
    <row r="17" spans="1:100" x14ac:dyDescent="0.2">
      <c r="A17" s="76" t="s">
        <v>243</v>
      </c>
      <c r="B17" s="76" t="str">
        <f t="shared" si="0"/>
        <v>25kmWalk</v>
      </c>
      <c r="C17" s="76">
        <v>0</v>
      </c>
      <c r="D17" s="76">
        <v>5931</v>
      </c>
      <c r="E17" s="76">
        <v>0.64959999999999996</v>
      </c>
      <c r="F17" s="76">
        <v>0.68689999999999996</v>
      </c>
      <c r="G17" s="76">
        <v>0.72199999999999998</v>
      </c>
      <c r="H17" s="76">
        <v>0.75490000000000002</v>
      </c>
      <c r="I17" s="76">
        <v>0.78559999999999997</v>
      </c>
      <c r="J17" s="76">
        <v>0.81410000000000005</v>
      </c>
      <c r="K17" s="76">
        <v>0.84040000000000004</v>
      </c>
      <c r="L17" s="76">
        <v>0.86450000000000005</v>
      </c>
      <c r="M17" s="76">
        <v>0.88639999999999997</v>
      </c>
      <c r="N17" s="76">
        <v>0.90610000000000002</v>
      </c>
      <c r="O17" s="76">
        <v>0.92359999999999998</v>
      </c>
      <c r="P17" s="76">
        <v>0.93889999999999996</v>
      </c>
      <c r="Q17" s="76">
        <v>0.95199999999999996</v>
      </c>
      <c r="R17" s="76">
        <v>0.96399999999999997</v>
      </c>
      <c r="S17" s="76">
        <v>0.97599999999999998</v>
      </c>
      <c r="T17" s="76">
        <v>0.98799999999999999</v>
      </c>
      <c r="U17" s="76">
        <v>1</v>
      </c>
      <c r="V17" s="76">
        <v>1</v>
      </c>
      <c r="W17" s="76">
        <v>1</v>
      </c>
      <c r="X17" s="76">
        <v>1</v>
      </c>
      <c r="Y17" s="76">
        <v>1</v>
      </c>
      <c r="Z17" s="76">
        <v>1</v>
      </c>
      <c r="AA17" s="76">
        <v>1</v>
      </c>
      <c r="AB17" s="76">
        <v>1</v>
      </c>
      <c r="AC17" s="76">
        <v>1</v>
      </c>
      <c r="AD17" s="76">
        <v>1</v>
      </c>
      <c r="AE17" s="76">
        <v>0.99960000000000004</v>
      </c>
      <c r="AF17" s="76">
        <v>0.99860000000000004</v>
      </c>
      <c r="AG17" s="76">
        <v>0.997</v>
      </c>
      <c r="AH17" s="76">
        <v>0.99490000000000001</v>
      </c>
      <c r="AI17" s="76">
        <v>0.99219999999999997</v>
      </c>
      <c r="AJ17" s="76">
        <v>0.9889</v>
      </c>
      <c r="AK17" s="76">
        <v>0.98499999999999999</v>
      </c>
      <c r="AL17" s="76">
        <v>0.98060000000000003</v>
      </c>
      <c r="AM17" s="76">
        <v>0.97550000000000003</v>
      </c>
      <c r="AN17" s="76">
        <v>0.96989999999999998</v>
      </c>
      <c r="AO17" s="76">
        <v>0.9637</v>
      </c>
      <c r="AP17" s="76">
        <v>0.95689999999999997</v>
      </c>
      <c r="AQ17" s="76">
        <v>0.94979999999999998</v>
      </c>
      <c r="AR17" s="76">
        <v>0.94259999999999999</v>
      </c>
      <c r="AS17" s="76">
        <v>0.93540000000000001</v>
      </c>
      <c r="AT17" s="76">
        <v>0.92830000000000001</v>
      </c>
      <c r="AU17" s="76">
        <v>0.92110000000000003</v>
      </c>
      <c r="AV17" s="76">
        <v>0.91390000000000005</v>
      </c>
      <c r="AW17" s="76">
        <v>0.90680000000000005</v>
      </c>
      <c r="AX17" s="76">
        <v>0.89959999999999996</v>
      </c>
      <c r="AY17" s="76">
        <v>0.89239999999999997</v>
      </c>
      <c r="AZ17" s="76">
        <v>0.88529999999999998</v>
      </c>
      <c r="BA17" s="76">
        <v>0.87809999999999999</v>
      </c>
      <c r="BB17" s="76">
        <v>0.87090000000000001</v>
      </c>
      <c r="BC17" s="76">
        <v>0.86380000000000001</v>
      </c>
      <c r="BD17" s="76">
        <v>0.85660000000000003</v>
      </c>
      <c r="BE17" s="76">
        <v>0.84940000000000004</v>
      </c>
      <c r="BF17" s="76">
        <v>0.84219999999999995</v>
      </c>
      <c r="BG17" s="76">
        <v>0.8347</v>
      </c>
      <c r="BH17" s="76">
        <v>0.82709999999999995</v>
      </c>
      <c r="BI17" s="76">
        <v>0.81920000000000004</v>
      </c>
      <c r="BJ17" s="76">
        <v>0.81120000000000003</v>
      </c>
      <c r="BK17" s="76">
        <v>0.80310000000000004</v>
      </c>
      <c r="BL17" s="76">
        <v>0.79469999999999996</v>
      </c>
      <c r="BM17" s="76">
        <v>0.78610000000000002</v>
      </c>
      <c r="BN17" s="76">
        <v>0.77739999999999998</v>
      </c>
      <c r="BO17" s="76">
        <v>0.76849999999999996</v>
      </c>
      <c r="BP17" s="76">
        <v>0.75939999999999996</v>
      </c>
      <c r="BQ17" s="76">
        <v>0.75009999999999999</v>
      </c>
      <c r="BR17" s="76">
        <v>0.74070000000000003</v>
      </c>
      <c r="BS17" s="76">
        <v>0.73099999999999998</v>
      </c>
      <c r="BT17" s="76">
        <v>0.72119999999999995</v>
      </c>
      <c r="BU17" s="76">
        <v>0.71120000000000005</v>
      </c>
      <c r="BV17" s="76">
        <v>0.70099999999999996</v>
      </c>
      <c r="BW17" s="76">
        <v>0.69059999999999999</v>
      </c>
      <c r="BX17" s="76">
        <v>0.68010000000000004</v>
      </c>
      <c r="BY17" s="76">
        <v>0.66930000000000001</v>
      </c>
      <c r="BZ17" s="76">
        <v>0.65839999999999999</v>
      </c>
      <c r="CA17" s="76">
        <v>0.64729999999999999</v>
      </c>
      <c r="CB17" s="76">
        <v>0.63600000000000001</v>
      </c>
      <c r="CC17" s="76">
        <v>0.62460000000000004</v>
      </c>
      <c r="CD17" s="76">
        <v>0.6129</v>
      </c>
      <c r="CE17" s="76">
        <v>0.60109999999999997</v>
      </c>
      <c r="CF17" s="76">
        <v>0.58909999999999996</v>
      </c>
      <c r="CG17" s="76">
        <v>0.57689999999999997</v>
      </c>
      <c r="CH17" s="76">
        <v>0.5645</v>
      </c>
      <c r="CI17" s="76">
        <v>0.55189999999999995</v>
      </c>
      <c r="CJ17" s="76">
        <v>0.53920000000000001</v>
      </c>
      <c r="CK17" s="76">
        <v>0.52629999999999999</v>
      </c>
      <c r="CL17" s="76">
        <v>0.51319999999999999</v>
      </c>
      <c r="CM17" s="76">
        <v>0.49990000000000001</v>
      </c>
      <c r="CN17" s="76">
        <v>0.4864</v>
      </c>
      <c r="CO17" s="76">
        <v>0.4728</v>
      </c>
      <c r="CP17" s="76">
        <v>0.45889999999999997</v>
      </c>
      <c r="CQ17" s="76">
        <v>0.44490000000000002</v>
      </c>
      <c r="CR17" s="76">
        <v>0.43070000000000003</v>
      </c>
      <c r="CS17" s="76">
        <v>0.41639999999999999</v>
      </c>
      <c r="CT17" s="76">
        <v>0.40179999999999999</v>
      </c>
      <c r="CU17" s="76">
        <v>0.38700000000000001</v>
      </c>
      <c r="CV17" s="76">
        <v>0.37209999999999999</v>
      </c>
    </row>
    <row r="18" spans="1:100" x14ac:dyDescent="0.2">
      <c r="A18" s="76" t="s">
        <v>244</v>
      </c>
      <c r="B18" s="76" t="str">
        <f t="shared" si="0"/>
        <v>30kmWalk</v>
      </c>
      <c r="C18" s="76">
        <v>0</v>
      </c>
      <c r="D18" s="76">
        <v>7264</v>
      </c>
      <c r="E18" s="76">
        <v>0.64959999999999996</v>
      </c>
      <c r="F18" s="76">
        <v>0.68689999999999996</v>
      </c>
      <c r="G18" s="76">
        <v>0.72199999999999998</v>
      </c>
      <c r="H18" s="76">
        <v>0.75490000000000002</v>
      </c>
      <c r="I18" s="76">
        <v>0.78559999999999997</v>
      </c>
      <c r="J18" s="76">
        <v>0.81410000000000005</v>
      </c>
      <c r="K18" s="76">
        <v>0.84040000000000004</v>
      </c>
      <c r="L18" s="76">
        <v>0.86450000000000005</v>
      </c>
      <c r="M18" s="76">
        <v>0.88639999999999997</v>
      </c>
      <c r="N18" s="76">
        <v>0.90610000000000002</v>
      </c>
      <c r="O18" s="76">
        <v>0.92359999999999998</v>
      </c>
      <c r="P18" s="76">
        <v>0.93889999999999996</v>
      </c>
      <c r="Q18" s="76">
        <v>0.95199999999999996</v>
      </c>
      <c r="R18" s="76">
        <v>0.96399999999999997</v>
      </c>
      <c r="S18" s="76">
        <v>0.97599999999999998</v>
      </c>
      <c r="T18" s="76">
        <v>0.98799999999999999</v>
      </c>
      <c r="U18" s="76">
        <v>1</v>
      </c>
      <c r="V18" s="76">
        <v>1</v>
      </c>
      <c r="W18" s="76">
        <v>1</v>
      </c>
      <c r="X18" s="76">
        <v>1</v>
      </c>
      <c r="Y18" s="76">
        <v>1</v>
      </c>
      <c r="Z18" s="76">
        <v>1</v>
      </c>
      <c r="AA18" s="76">
        <v>1</v>
      </c>
      <c r="AB18" s="76">
        <v>1</v>
      </c>
      <c r="AC18" s="76">
        <v>1</v>
      </c>
      <c r="AD18" s="76">
        <v>1</v>
      </c>
      <c r="AE18" s="76">
        <v>0.99990000000000001</v>
      </c>
      <c r="AF18" s="76">
        <v>0.99929999999999997</v>
      </c>
      <c r="AG18" s="76">
        <v>0.99809999999999999</v>
      </c>
      <c r="AH18" s="76">
        <v>0.99639999999999995</v>
      </c>
      <c r="AI18" s="76">
        <v>0.99409999999999998</v>
      </c>
      <c r="AJ18" s="76">
        <v>0.99119999999999997</v>
      </c>
      <c r="AK18" s="76">
        <v>0.98780000000000001</v>
      </c>
      <c r="AL18" s="76">
        <v>0.98380000000000001</v>
      </c>
      <c r="AM18" s="76">
        <v>0.97919999999999996</v>
      </c>
      <c r="AN18" s="76">
        <v>0.97399999999999998</v>
      </c>
      <c r="AO18" s="76">
        <v>0.96830000000000005</v>
      </c>
      <c r="AP18" s="76">
        <v>0.96199999999999997</v>
      </c>
      <c r="AQ18" s="76">
        <v>0.95509999999999995</v>
      </c>
      <c r="AR18" s="76">
        <v>0.94799999999999995</v>
      </c>
      <c r="AS18" s="76">
        <v>0.94089999999999996</v>
      </c>
      <c r="AT18" s="76">
        <v>0.93379999999999996</v>
      </c>
      <c r="AU18" s="76">
        <v>0.92669999999999997</v>
      </c>
      <c r="AV18" s="76">
        <v>0.91959999999999997</v>
      </c>
      <c r="AW18" s="76">
        <v>0.91249999999999998</v>
      </c>
      <c r="AX18" s="76">
        <v>0.90529999999999999</v>
      </c>
      <c r="AY18" s="76">
        <v>0.8982</v>
      </c>
      <c r="AZ18" s="76">
        <v>0.8911</v>
      </c>
      <c r="BA18" s="76">
        <v>0.88400000000000001</v>
      </c>
      <c r="BB18" s="76">
        <v>0.87690000000000001</v>
      </c>
      <c r="BC18" s="76">
        <v>0.86980000000000002</v>
      </c>
      <c r="BD18" s="76">
        <v>0.86270000000000002</v>
      </c>
      <c r="BE18" s="76">
        <v>0.85560000000000003</v>
      </c>
      <c r="BF18" s="76">
        <v>0.84840000000000004</v>
      </c>
      <c r="BG18" s="76">
        <v>0.84109999999999996</v>
      </c>
      <c r="BH18" s="76">
        <v>0.83360000000000001</v>
      </c>
      <c r="BI18" s="76">
        <v>0.82589999999999997</v>
      </c>
      <c r="BJ18" s="76">
        <v>0.81799999999999995</v>
      </c>
      <c r="BK18" s="76">
        <v>0.80979999999999996</v>
      </c>
      <c r="BL18" s="76">
        <v>0.80149999999999999</v>
      </c>
      <c r="BM18" s="76">
        <v>0.79300000000000004</v>
      </c>
      <c r="BN18" s="76">
        <v>0.78420000000000001</v>
      </c>
      <c r="BO18" s="76">
        <v>0.77529999999999999</v>
      </c>
      <c r="BP18" s="76">
        <v>0.7661</v>
      </c>
      <c r="BQ18" s="76">
        <v>0.75680000000000003</v>
      </c>
      <c r="BR18" s="76">
        <v>0.74719999999999998</v>
      </c>
      <c r="BS18" s="76">
        <v>0.73750000000000004</v>
      </c>
      <c r="BT18" s="76">
        <v>0.72750000000000004</v>
      </c>
      <c r="BU18" s="76">
        <v>0.71730000000000005</v>
      </c>
      <c r="BV18" s="76">
        <v>0.70689999999999997</v>
      </c>
      <c r="BW18" s="76">
        <v>0.69640000000000002</v>
      </c>
      <c r="BX18" s="76">
        <v>0.68559999999999999</v>
      </c>
      <c r="BY18" s="76">
        <v>0.67459999999999998</v>
      </c>
      <c r="BZ18" s="76">
        <v>0.66339999999999999</v>
      </c>
      <c r="CA18" s="76">
        <v>0.65200000000000002</v>
      </c>
      <c r="CB18" s="76">
        <v>0.64039999999999997</v>
      </c>
      <c r="CC18" s="76">
        <v>0.62860000000000005</v>
      </c>
      <c r="CD18" s="76">
        <v>0.61650000000000005</v>
      </c>
      <c r="CE18" s="76">
        <v>0.60429999999999995</v>
      </c>
      <c r="CF18" s="76">
        <v>0.59189999999999998</v>
      </c>
      <c r="CG18" s="76">
        <v>0.57920000000000005</v>
      </c>
      <c r="CH18" s="76">
        <v>0.56640000000000001</v>
      </c>
      <c r="CI18" s="76">
        <v>0.5534</v>
      </c>
      <c r="CJ18" s="76">
        <v>0.54010000000000002</v>
      </c>
      <c r="CK18" s="76">
        <v>0.52669999999999995</v>
      </c>
      <c r="CL18" s="76">
        <v>0.51300000000000001</v>
      </c>
      <c r="CM18" s="76">
        <v>0.49909999999999999</v>
      </c>
      <c r="CN18" s="76">
        <v>0.48509999999999998</v>
      </c>
      <c r="CO18" s="76">
        <v>0.4708</v>
      </c>
      <c r="CP18" s="76">
        <v>0.45629999999999998</v>
      </c>
      <c r="CQ18" s="76">
        <v>0.44159999999999999</v>
      </c>
      <c r="CR18" s="76">
        <v>0.42680000000000001</v>
      </c>
      <c r="CS18" s="76">
        <v>0.41170000000000001</v>
      </c>
      <c r="CT18" s="76">
        <v>0.39639999999999997</v>
      </c>
      <c r="CU18" s="76">
        <v>0.38090000000000002</v>
      </c>
      <c r="CV18" s="76">
        <v>0.36520000000000002</v>
      </c>
    </row>
    <row r="19" spans="1:100" x14ac:dyDescent="0.2">
      <c r="A19" s="76" t="s">
        <v>245</v>
      </c>
      <c r="B19" s="76" t="str">
        <f t="shared" si="0"/>
        <v>40kmWalk</v>
      </c>
      <c r="C19" s="76">
        <v>0</v>
      </c>
      <c r="D19" s="76">
        <v>10038</v>
      </c>
      <c r="E19" s="76">
        <v>0.64959999999999996</v>
      </c>
      <c r="F19" s="76">
        <v>0.68689999999999996</v>
      </c>
      <c r="G19" s="76">
        <v>0.72199999999999998</v>
      </c>
      <c r="H19" s="76">
        <v>0.75490000000000002</v>
      </c>
      <c r="I19" s="76">
        <v>0.78559999999999997</v>
      </c>
      <c r="J19" s="76">
        <v>0.81410000000000005</v>
      </c>
      <c r="K19" s="76">
        <v>0.84040000000000004</v>
      </c>
      <c r="L19" s="76">
        <v>0.86450000000000005</v>
      </c>
      <c r="M19" s="76">
        <v>0.88639999999999997</v>
      </c>
      <c r="N19" s="76">
        <v>0.90610000000000002</v>
      </c>
      <c r="O19" s="76">
        <v>0.92359999999999998</v>
      </c>
      <c r="P19" s="76">
        <v>0.93889999999999996</v>
      </c>
      <c r="Q19" s="76">
        <v>0.95199999999999996</v>
      </c>
      <c r="R19" s="76">
        <v>0.96399999999999997</v>
      </c>
      <c r="S19" s="76">
        <v>0.97599999999999998</v>
      </c>
      <c r="T19" s="76">
        <v>0.98799999999999999</v>
      </c>
      <c r="U19" s="76">
        <v>1</v>
      </c>
      <c r="V19" s="76">
        <v>1</v>
      </c>
      <c r="W19" s="76">
        <v>1</v>
      </c>
      <c r="X19" s="76">
        <v>1</v>
      </c>
      <c r="Y19" s="76">
        <v>1</v>
      </c>
      <c r="Z19" s="76">
        <v>1</v>
      </c>
      <c r="AA19" s="76">
        <v>1</v>
      </c>
      <c r="AB19" s="76">
        <v>1</v>
      </c>
      <c r="AC19" s="76">
        <v>1</v>
      </c>
      <c r="AD19" s="76">
        <v>1</v>
      </c>
      <c r="AE19" s="76">
        <v>1</v>
      </c>
      <c r="AF19" s="76">
        <v>1</v>
      </c>
      <c r="AG19" s="76">
        <v>0.99960000000000004</v>
      </c>
      <c r="AH19" s="76">
        <v>0.99860000000000004</v>
      </c>
      <c r="AI19" s="76">
        <v>0.997</v>
      </c>
      <c r="AJ19" s="76">
        <v>0.995</v>
      </c>
      <c r="AK19" s="76">
        <v>0.99229999999999996</v>
      </c>
      <c r="AL19" s="76">
        <v>0.98919999999999997</v>
      </c>
      <c r="AM19" s="76">
        <v>0.98540000000000005</v>
      </c>
      <c r="AN19" s="76">
        <v>0.98119999999999996</v>
      </c>
      <c r="AO19" s="76">
        <v>0.97629999999999995</v>
      </c>
      <c r="AP19" s="76">
        <v>0.97099999999999997</v>
      </c>
      <c r="AQ19" s="76">
        <v>0.96499999999999997</v>
      </c>
      <c r="AR19" s="76">
        <v>0.95860000000000001</v>
      </c>
      <c r="AS19" s="76">
        <v>0.9516</v>
      </c>
      <c r="AT19" s="76">
        <v>0.9446</v>
      </c>
      <c r="AU19" s="76">
        <v>0.93759999999999999</v>
      </c>
      <c r="AV19" s="76">
        <v>0.93059999999999998</v>
      </c>
      <c r="AW19" s="76">
        <v>0.92359999999999998</v>
      </c>
      <c r="AX19" s="76">
        <v>0.91659999999999997</v>
      </c>
      <c r="AY19" s="76">
        <v>0.90959999999999996</v>
      </c>
      <c r="AZ19" s="76">
        <v>0.90259999999999996</v>
      </c>
      <c r="BA19" s="76">
        <v>0.89559999999999995</v>
      </c>
      <c r="BB19" s="76">
        <v>0.88859999999999995</v>
      </c>
      <c r="BC19" s="76">
        <v>0.88160000000000005</v>
      </c>
      <c r="BD19" s="76">
        <v>0.87460000000000004</v>
      </c>
      <c r="BE19" s="76">
        <v>0.86750000000000005</v>
      </c>
      <c r="BF19" s="76">
        <v>0.86050000000000004</v>
      </c>
      <c r="BG19" s="76">
        <v>0.85350000000000004</v>
      </c>
      <c r="BH19" s="76">
        <v>0.84640000000000004</v>
      </c>
      <c r="BI19" s="76">
        <v>0.83899999999999997</v>
      </c>
      <c r="BJ19" s="76">
        <v>0.83130000000000004</v>
      </c>
      <c r="BK19" s="76">
        <v>0.82340000000000002</v>
      </c>
      <c r="BL19" s="76">
        <v>0.81520000000000004</v>
      </c>
      <c r="BM19" s="76">
        <v>0.80679999999999996</v>
      </c>
      <c r="BN19" s="76">
        <v>0.79810000000000003</v>
      </c>
      <c r="BO19" s="76">
        <v>0.78920000000000001</v>
      </c>
      <c r="BP19" s="76">
        <v>0.78010000000000002</v>
      </c>
      <c r="BQ19" s="76">
        <v>0.77059999999999995</v>
      </c>
      <c r="BR19" s="76">
        <v>0.76100000000000001</v>
      </c>
      <c r="BS19" s="76">
        <v>0.75109999999999999</v>
      </c>
      <c r="BT19" s="76">
        <v>0.7409</v>
      </c>
      <c r="BU19" s="76">
        <v>0.73050000000000004</v>
      </c>
      <c r="BV19" s="76">
        <v>0.7198</v>
      </c>
      <c r="BW19" s="76">
        <v>0.70889999999999997</v>
      </c>
      <c r="BX19" s="76">
        <v>0.69769999999999999</v>
      </c>
      <c r="BY19" s="76">
        <v>0.68630000000000002</v>
      </c>
      <c r="BZ19" s="76">
        <v>0.67459999999999998</v>
      </c>
      <c r="CA19" s="76">
        <v>0.66269999999999996</v>
      </c>
      <c r="CB19" s="76">
        <v>0.65049999999999997</v>
      </c>
      <c r="CC19" s="76">
        <v>0.6381</v>
      </c>
      <c r="CD19" s="76">
        <v>0.62549999999999994</v>
      </c>
      <c r="CE19" s="76">
        <v>0.61250000000000004</v>
      </c>
      <c r="CF19" s="76">
        <v>0.59940000000000004</v>
      </c>
      <c r="CG19" s="76">
        <v>0.58589999999999998</v>
      </c>
      <c r="CH19" s="76">
        <v>0.57230000000000003</v>
      </c>
      <c r="CI19" s="76">
        <v>0.55830000000000002</v>
      </c>
      <c r="CJ19" s="76">
        <v>0.54420000000000002</v>
      </c>
      <c r="CK19" s="76">
        <v>0.52969999999999995</v>
      </c>
      <c r="CL19" s="76">
        <v>0.5151</v>
      </c>
      <c r="CM19" s="76">
        <v>0.50009999999999999</v>
      </c>
      <c r="CN19" s="76">
        <v>0.48499999999999999</v>
      </c>
      <c r="CO19" s="76">
        <v>0.46949999999999997</v>
      </c>
      <c r="CP19" s="76">
        <v>0.45390000000000003</v>
      </c>
      <c r="CQ19" s="76">
        <v>0.43790000000000001</v>
      </c>
      <c r="CR19" s="76">
        <v>0.42170000000000002</v>
      </c>
      <c r="CS19" s="76">
        <v>0.40529999999999999</v>
      </c>
      <c r="CT19" s="76">
        <v>0.3886</v>
      </c>
      <c r="CU19" s="76">
        <v>0.37169999999999997</v>
      </c>
      <c r="CV19" s="76">
        <v>0.35449999999999998</v>
      </c>
    </row>
    <row r="20" spans="1:100" x14ac:dyDescent="0.2">
      <c r="A20" s="76" t="s">
        <v>246</v>
      </c>
      <c r="B20" s="76" t="str">
        <f t="shared" si="0"/>
        <v>Mar.Walk</v>
      </c>
      <c r="C20" s="76">
        <v>0</v>
      </c>
      <c r="D20" s="76">
        <v>10655</v>
      </c>
      <c r="E20" s="76">
        <v>0.64959999999999996</v>
      </c>
      <c r="F20" s="76">
        <v>0.68689999999999996</v>
      </c>
      <c r="G20" s="76">
        <v>0.72199999999999998</v>
      </c>
      <c r="H20" s="76">
        <v>0.75490000000000002</v>
      </c>
      <c r="I20" s="76">
        <v>0.78559999999999997</v>
      </c>
      <c r="J20" s="76">
        <v>0.81410000000000005</v>
      </c>
      <c r="K20" s="76">
        <v>0.84040000000000004</v>
      </c>
      <c r="L20" s="76">
        <v>0.86450000000000005</v>
      </c>
      <c r="M20" s="76">
        <v>0.88639999999999997</v>
      </c>
      <c r="N20" s="76">
        <v>0.90610000000000002</v>
      </c>
      <c r="O20" s="76">
        <v>0.92359999999999998</v>
      </c>
      <c r="P20" s="76">
        <v>0.93889999999999996</v>
      </c>
      <c r="Q20" s="76">
        <v>0.95199999999999996</v>
      </c>
      <c r="R20" s="76">
        <v>0.96399999999999997</v>
      </c>
      <c r="S20" s="76">
        <v>0.97599999999999998</v>
      </c>
      <c r="T20" s="76">
        <v>0.98799999999999999</v>
      </c>
      <c r="U20" s="76">
        <v>1</v>
      </c>
      <c r="V20" s="76">
        <v>1</v>
      </c>
      <c r="W20" s="76">
        <v>1</v>
      </c>
      <c r="X20" s="76">
        <v>1</v>
      </c>
      <c r="Y20" s="76">
        <v>1</v>
      </c>
      <c r="Z20" s="76">
        <v>1</v>
      </c>
      <c r="AA20" s="76">
        <v>1</v>
      </c>
      <c r="AB20" s="76">
        <v>1</v>
      </c>
      <c r="AC20" s="76">
        <v>1</v>
      </c>
      <c r="AD20" s="76">
        <v>1</v>
      </c>
      <c r="AE20" s="76">
        <v>1</v>
      </c>
      <c r="AF20" s="76">
        <v>1</v>
      </c>
      <c r="AG20" s="76">
        <v>0.99970000000000003</v>
      </c>
      <c r="AH20" s="76">
        <v>0.99890000000000001</v>
      </c>
      <c r="AI20" s="76">
        <v>0.99760000000000004</v>
      </c>
      <c r="AJ20" s="76">
        <v>0.99560000000000004</v>
      </c>
      <c r="AK20" s="76">
        <v>0.99319999999999997</v>
      </c>
      <c r="AL20" s="76">
        <v>0.99019999999999997</v>
      </c>
      <c r="AM20" s="76">
        <v>0.98660000000000003</v>
      </c>
      <c r="AN20" s="76">
        <v>0.98260000000000003</v>
      </c>
      <c r="AO20" s="76">
        <v>0.97789999999999999</v>
      </c>
      <c r="AP20" s="76">
        <v>0.97270000000000001</v>
      </c>
      <c r="AQ20" s="76">
        <v>0.96699999999999997</v>
      </c>
      <c r="AR20" s="76">
        <v>0.9607</v>
      </c>
      <c r="AS20" s="76">
        <v>0.95389999999999997</v>
      </c>
      <c r="AT20" s="76">
        <v>0.94699999999999995</v>
      </c>
      <c r="AU20" s="76">
        <v>0.94</v>
      </c>
      <c r="AV20" s="76">
        <v>0.93300000000000005</v>
      </c>
      <c r="AW20" s="76">
        <v>0.92600000000000005</v>
      </c>
      <c r="AX20" s="76">
        <v>0.91900000000000004</v>
      </c>
      <c r="AY20" s="76">
        <v>0.91200000000000003</v>
      </c>
      <c r="AZ20" s="76">
        <v>0.90510000000000002</v>
      </c>
      <c r="BA20" s="76">
        <v>0.89810000000000001</v>
      </c>
      <c r="BB20" s="76">
        <v>0.8911</v>
      </c>
      <c r="BC20" s="76">
        <v>0.8841</v>
      </c>
      <c r="BD20" s="76">
        <v>0.87709999999999999</v>
      </c>
      <c r="BE20" s="76">
        <v>0.87009999999999998</v>
      </c>
      <c r="BF20" s="76">
        <v>0.86319999999999997</v>
      </c>
      <c r="BG20" s="76">
        <v>0.85619999999999996</v>
      </c>
      <c r="BH20" s="76">
        <v>0.84909999999999997</v>
      </c>
      <c r="BI20" s="76">
        <v>0.84179999999999999</v>
      </c>
      <c r="BJ20" s="76">
        <v>0.83420000000000005</v>
      </c>
      <c r="BK20" s="76">
        <v>0.82630000000000003</v>
      </c>
      <c r="BL20" s="76">
        <v>0.81820000000000004</v>
      </c>
      <c r="BM20" s="76">
        <v>0.80989999999999995</v>
      </c>
      <c r="BN20" s="76">
        <v>0.80120000000000002</v>
      </c>
      <c r="BO20" s="76">
        <v>0.7923</v>
      </c>
      <c r="BP20" s="76">
        <v>0.78320000000000001</v>
      </c>
      <c r="BQ20" s="76">
        <v>0.77380000000000004</v>
      </c>
      <c r="BR20" s="76">
        <v>0.7641</v>
      </c>
      <c r="BS20" s="76">
        <v>0.75419999999999998</v>
      </c>
      <c r="BT20" s="76">
        <v>0.74399999999999999</v>
      </c>
      <c r="BU20" s="76">
        <v>0.73350000000000004</v>
      </c>
      <c r="BV20" s="76">
        <v>0.7228</v>
      </c>
      <c r="BW20" s="76">
        <v>0.71179999999999999</v>
      </c>
      <c r="BX20" s="76">
        <v>0.7006</v>
      </c>
      <c r="BY20" s="76">
        <v>0.68910000000000005</v>
      </c>
      <c r="BZ20" s="76">
        <v>0.67730000000000001</v>
      </c>
      <c r="CA20" s="76">
        <v>0.6653</v>
      </c>
      <c r="CB20" s="76">
        <v>0.65300000000000002</v>
      </c>
      <c r="CC20" s="76">
        <v>0.64049999999999996</v>
      </c>
      <c r="CD20" s="76">
        <v>0.62770000000000004</v>
      </c>
      <c r="CE20" s="76">
        <v>0.61460000000000004</v>
      </c>
      <c r="CF20" s="76">
        <v>0.60129999999999995</v>
      </c>
      <c r="CG20" s="76">
        <v>0.5877</v>
      </c>
      <c r="CH20" s="76">
        <v>0.57389999999999997</v>
      </c>
      <c r="CI20" s="76">
        <v>0.55979999999999996</v>
      </c>
      <c r="CJ20" s="76">
        <v>0.5454</v>
      </c>
      <c r="CK20" s="76">
        <v>0.53080000000000005</v>
      </c>
      <c r="CL20" s="76">
        <v>0.51590000000000003</v>
      </c>
      <c r="CM20" s="76">
        <v>0.50080000000000002</v>
      </c>
      <c r="CN20" s="76">
        <v>0.4854</v>
      </c>
      <c r="CO20" s="76">
        <v>0.46970000000000001</v>
      </c>
      <c r="CP20" s="76">
        <v>0.45379999999999998</v>
      </c>
      <c r="CQ20" s="76">
        <v>0.43759999999999999</v>
      </c>
      <c r="CR20" s="76">
        <v>0.42120000000000002</v>
      </c>
      <c r="CS20" s="76">
        <v>0.40450000000000003</v>
      </c>
      <c r="CT20" s="76">
        <v>0.38750000000000001</v>
      </c>
      <c r="CU20" s="76">
        <v>0.37030000000000002</v>
      </c>
      <c r="CV20" s="76">
        <v>0.3528</v>
      </c>
    </row>
    <row r="21" spans="1:100" x14ac:dyDescent="0.2">
      <c r="A21" s="76" t="s">
        <v>247</v>
      </c>
      <c r="B21" s="76" t="str">
        <f t="shared" si="0"/>
        <v>50kmWalk</v>
      </c>
      <c r="C21" s="76">
        <v>0</v>
      </c>
      <c r="D21" s="76">
        <v>12929</v>
      </c>
      <c r="E21" s="76">
        <v>0.64959999999999996</v>
      </c>
      <c r="F21" s="76">
        <v>0.68689999999999996</v>
      </c>
      <c r="G21" s="76">
        <v>0.72199999999999998</v>
      </c>
      <c r="H21" s="76">
        <v>0.75490000000000002</v>
      </c>
      <c r="I21" s="76">
        <v>0.78559999999999997</v>
      </c>
      <c r="J21" s="76">
        <v>0.81410000000000005</v>
      </c>
      <c r="K21" s="76">
        <v>0.84040000000000004</v>
      </c>
      <c r="L21" s="76">
        <v>0.86450000000000005</v>
      </c>
      <c r="M21" s="76">
        <v>0.88639999999999997</v>
      </c>
      <c r="N21" s="76">
        <v>0.90610000000000002</v>
      </c>
      <c r="O21" s="76">
        <v>0.92359999999999998</v>
      </c>
      <c r="P21" s="76">
        <v>0.93889999999999996</v>
      </c>
      <c r="Q21" s="76">
        <v>0.95199999999999996</v>
      </c>
      <c r="R21" s="76">
        <v>0.96399999999999997</v>
      </c>
      <c r="S21" s="76">
        <v>0.97599999999999998</v>
      </c>
      <c r="T21" s="76">
        <v>0.98799999999999999</v>
      </c>
      <c r="U21" s="76">
        <v>1</v>
      </c>
      <c r="V21" s="76">
        <v>1</v>
      </c>
      <c r="W21" s="76">
        <v>1</v>
      </c>
      <c r="X21" s="76">
        <v>1</v>
      </c>
      <c r="Y21" s="76">
        <v>1</v>
      </c>
      <c r="Z21" s="76">
        <v>1</v>
      </c>
      <c r="AA21" s="76">
        <v>1</v>
      </c>
      <c r="AB21" s="76">
        <v>1</v>
      </c>
      <c r="AC21" s="76">
        <v>1</v>
      </c>
      <c r="AD21" s="76">
        <v>1</v>
      </c>
      <c r="AE21" s="76">
        <v>1</v>
      </c>
      <c r="AF21" s="76">
        <v>1</v>
      </c>
      <c r="AG21" s="76">
        <v>1</v>
      </c>
      <c r="AH21" s="76">
        <v>0.99970000000000003</v>
      </c>
      <c r="AI21" s="76">
        <v>0.99890000000000001</v>
      </c>
      <c r="AJ21" s="76">
        <v>0.99760000000000004</v>
      </c>
      <c r="AK21" s="76">
        <v>0.99580000000000002</v>
      </c>
      <c r="AL21" s="76">
        <v>0.99339999999999995</v>
      </c>
      <c r="AM21" s="76">
        <v>0.99039999999999995</v>
      </c>
      <c r="AN21" s="76">
        <v>0.98699999999999999</v>
      </c>
      <c r="AO21" s="76">
        <v>0.98299999999999998</v>
      </c>
      <c r="AP21" s="76">
        <v>0.97850000000000004</v>
      </c>
      <c r="AQ21" s="76">
        <v>0.97350000000000003</v>
      </c>
      <c r="AR21" s="76">
        <v>0.96789999999999998</v>
      </c>
      <c r="AS21" s="76">
        <v>0.96179999999999999</v>
      </c>
      <c r="AT21" s="76">
        <v>0.95520000000000005</v>
      </c>
      <c r="AU21" s="76">
        <v>0.94830000000000003</v>
      </c>
      <c r="AV21" s="76">
        <v>0.94140000000000001</v>
      </c>
      <c r="AW21" s="76">
        <v>0.9345</v>
      </c>
      <c r="AX21" s="76">
        <v>0.92759999999999998</v>
      </c>
      <c r="AY21" s="76">
        <v>0.92069999999999996</v>
      </c>
      <c r="AZ21" s="76">
        <v>0.91379999999999995</v>
      </c>
      <c r="BA21" s="76">
        <v>0.90690000000000004</v>
      </c>
      <c r="BB21" s="76">
        <v>0.9</v>
      </c>
      <c r="BC21" s="76">
        <v>0.8931</v>
      </c>
      <c r="BD21" s="76">
        <v>0.88619999999999999</v>
      </c>
      <c r="BE21" s="76">
        <v>0.87929999999999997</v>
      </c>
      <c r="BF21" s="76">
        <v>0.87239999999999995</v>
      </c>
      <c r="BG21" s="76">
        <v>0.86550000000000005</v>
      </c>
      <c r="BH21" s="76">
        <v>0.85860000000000003</v>
      </c>
      <c r="BI21" s="76">
        <v>0.85160000000000002</v>
      </c>
      <c r="BJ21" s="76">
        <v>0.84430000000000005</v>
      </c>
      <c r="BK21" s="76">
        <v>0.8367</v>
      </c>
      <c r="BL21" s="76">
        <v>0.82879999999999998</v>
      </c>
      <c r="BM21" s="76">
        <v>0.8206</v>
      </c>
      <c r="BN21" s="76">
        <v>0.81220000000000003</v>
      </c>
      <c r="BO21" s="76">
        <v>0.8034</v>
      </c>
      <c r="BP21" s="76">
        <v>0.79430000000000001</v>
      </c>
      <c r="BQ21" s="76">
        <v>0.78500000000000003</v>
      </c>
      <c r="BR21" s="76">
        <v>0.77529999999999999</v>
      </c>
      <c r="BS21" s="76">
        <v>0.76539999999999997</v>
      </c>
      <c r="BT21" s="76">
        <v>0.75509999999999999</v>
      </c>
      <c r="BU21" s="76">
        <v>0.74460000000000004</v>
      </c>
      <c r="BV21" s="76">
        <v>0.73380000000000001</v>
      </c>
      <c r="BW21" s="76">
        <v>0.72260000000000002</v>
      </c>
      <c r="BX21" s="76">
        <v>0.71120000000000005</v>
      </c>
      <c r="BY21" s="76">
        <v>0.69950000000000001</v>
      </c>
      <c r="BZ21" s="76">
        <v>0.6875</v>
      </c>
      <c r="CA21" s="76">
        <v>0.67510000000000003</v>
      </c>
      <c r="CB21" s="76">
        <v>0.66249999999999998</v>
      </c>
      <c r="CC21" s="76">
        <v>0.64959999999999996</v>
      </c>
      <c r="CD21" s="76">
        <v>0.63639999999999997</v>
      </c>
      <c r="CE21" s="76">
        <v>0.62290000000000001</v>
      </c>
      <c r="CF21" s="76">
        <v>0.60909999999999997</v>
      </c>
      <c r="CG21" s="76">
        <v>0.59499999999999997</v>
      </c>
      <c r="CH21" s="76">
        <v>0.5806</v>
      </c>
      <c r="CI21" s="76">
        <v>0.56599999999999995</v>
      </c>
      <c r="CJ21" s="76">
        <v>0.55100000000000005</v>
      </c>
      <c r="CK21" s="76">
        <v>0.53569999999999995</v>
      </c>
      <c r="CL21" s="76">
        <v>0.52010000000000001</v>
      </c>
      <c r="CM21" s="76">
        <v>0.50429999999999997</v>
      </c>
      <c r="CN21" s="76">
        <v>0.48809999999999998</v>
      </c>
      <c r="CO21" s="76">
        <v>0.47160000000000002</v>
      </c>
      <c r="CP21" s="76">
        <v>0.45490000000000003</v>
      </c>
      <c r="CQ21" s="76">
        <v>0.43780000000000002</v>
      </c>
      <c r="CR21" s="76">
        <v>0.42049999999999998</v>
      </c>
      <c r="CS21" s="76">
        <v>0.40279999999999999</v>
      </c>
      <c r="CT21" s="76">
        <v>0.38490000000000002</v>
      </c>
      <c r="CU21" s="76">
        <v>0.36659999999999998</v>
      </c>
      <c r="CV21" s="76">
        <v>0.34810000000000002</v>
      </c>
    </row>
    <row r="22" spans="1:100" x14ac:dyDescent="0.2">
      <c r="A22" s="76" t="s">
        <v>248</v>
      </c>
      <c r="B22" s="76" t="str">
        <f t="shared" si="0"/>
        <v>HighJump</v>
      </c>
      <c r="C22" s="76">
        <v>0</v>
      </c>
      <c r="D22" s="76">
        <v>2.4500000000000002</v>
      </c>
      <c r="E22" s="76">
        <v>0</v>
      </c>
      <c r="F22" s="76">
        <v>0</v>
      </c>
      <c r="G22" s="76">
        <v>0</v>
      </c>
      <c r="H22" s="76">
        <v>1.956</v>
      </c>
      <c r="I22" s="76">
        <v>1.6554</v>
      </c>
      <c r="J22" s="76">
        <v>1.4671000000000001</v>
      </c>
      <c r="K22" s="76">
        <v>1.3315999999999999</v>
      </c>
      <c r="L22" s="76">
        <v>1.2377</v>
      </c>
      <c r="M22" s="76">
        <v>1.1666000000000001</v>
      </c>
      <c r="N22" s="76">
        <v>1.1182000000000001</v>
      </c>
      <c r="O22" s="76">
        <v>1.08</v>
      </c>
      <c r="P22" s="76">
        <v>1.0515000000000001</v>
      </c>
      <c r="Q22" s="76">
        <v>1.0303</v>
      </c>
      <c r="R22" s="76">
        <v>1.0146999999999999</v>
      </c>
      <c r="S22" s="76">
        <v>1.0035000000000001</v>
      </c>
      <c r="T22" s="76">
        <v>1</v>
      </c>
      <c r="U22" s="76">
        <v>1</v>
      </c>
      <c r="V22" s="76">
        <v>1</v>
      </c>
      <c r="W22" s="76">
        <v>1</v>
      </c>
      <c r="X22" s="76">
        <v>1</v>
      </c>
      <c r="Y22" s="76">
        <v>1</v>
      </c>
      <c r="Z22" s="76">
        <v>1</v>
      </c>
      <c r="AA22" s="76">
        <v>1</v>
      </c>
      <c r="AB22" s="76">
        <v>1</v>
      </c>
      <c r="AC22" s="76">
        <v>1</v>
      </c>
      <c r="AD22" s="76">
        <v>1.0079</v>
      </c>
      <c r="AE22" s="76">
        <v>1.0168999999999999</v>
      </c>
      <c r="AF22" s="76">
        <v>1.0261</v>
      </c>
      <c r="AG22" s="76">
        <v>1.0354000000000001</v>
      </c>
      <c r="AH22" s="76">
        <v>1.0448999999999999</v>
      </c>
      <c r="AI22" s="76">
        <v>1.0546</v>
      </c>
      <c r="AJ22" s="76">
        <v>1.0645</v>
      </c>
      <c r="AK22" s="76">
        <v>1.0745</v>
      </c>
      <c r="AL22" s="76">
        <v>1.0848</v>
      </c>
      <c r="AM22" s="76">
        <v>1.0952</v>
      </c>
      <c r="AN22" s="76">
        <v>1.1059000000000001</v>
      </c>
      <c r="AO22" s="76">
        <v>1.1168</v>
      </c>
      <c r="AP22" s="76">
        <v>1.1277999999999999</v>
      </c>
      <c r="AQ22" s="76">
        <v>1.1391</v>
      </c>
      <c r="AR22" s="76">
        <v>1.1506000000000001</v>
      </c>
      <c r="AS22" s="76">
        <v>1.1624000000000001</v>
      </c>
      <c r="AT22" s="76">
        <v>1.1744000000000001</v>
      </c>
      <c r="AU22" s="76">
        <v>1.1867000000000001</v>
      </c>
      <c r="AV22" s="76">
        <v>1.1992</v>
      </c>
      <c r="AW22" s="76">
        <v>1.2119</v>
      </c>
      <c r="AX22" s="76">
        <v>1.2250000000000001</v>
      </c>
      <c r="AY22" s="76">
        <v>1.2383</v>
      </c>
      <c r="AZ22" s="76">
        <v>1.252</v>
      </c>
      <c r="BA22" s="76">
        <v>1.2659</v>
      </c>
      <c r="BB22" s="76">
        <v>1.2801</v>
      </c>
      <c r="BC22" s="76">
        <v>1.2947</v>
      </c>
      <c r="BD22" s="76">
        <v>1.3096000000000001</v>
      </c>
      <c r="BE22" s="76">
        <v>1.3248</v>
      </c>
      <c r="BF22" s="76">
        <v>1.3405</v>
      </c>
      <c r="BG22" s="76">
        <v>1.3564000000000001</v>
      </c>
      <c r="BH22" s="76">
        <v>1.3728</v>
      </c>
      <c r="BI22" s="76">
        <v>1.3895999999999999</v>
      </c>
      <c r="BJ22" s="76">
        <v>1.4068000000000001</v>
      </c>
      <c r="BK22" s="76">
        <v>1.4244000000000001</v>
      </c>
      <c r="BL22" s="76">
        <v>1.4424999999999999</v>
      </c>
      <c r="BM22" s="76">
        <v>1.4610000000000001</v>
      </c>
      <c r="BN22" s="76">
        <v>1.48</v>
      </c>
      <c r="BO22" s="76">
        <v>1.4995000000000001</v>
      </c>
      <c r="BP22" s="76">
        <v>1.5196000000000001</v>
      </c>
      <c r="BQ22" s="76">
        <v>1.5402</v>
      </c>
      <c r="BR22" s="76">
        <v>1.5612999999999999</v>
      </c>
      <c r="BS22" s="76">
        <v>1.583</v>
      </c>
      <c r="BT22" s="76">
        <v>1.6053999999999999</v>
      </c>
      <c r="BU22" s="76">
        <v>1.6283000000000001</v>
      </c>
      <c r="BV22" s="76">
        <v>1.6519999999999999</v>
      </c>
      <c r="BW22" s="76">
        <v>1.6762999999999999</v>
      </c>
      <c r="BX22" s="76">
        <v>1.7014</v>
      </c>
      <c r="BY22" s="76">
        <v>1.7272000000000001</v>
      </c>
      <c r="BZ22" s="76">
        <v>1.7539</v>
      </c>
      <c r="CA22" s="76">
        <v>1.7813000000000001</v>
      </c>
      <c r="CB22" s="76">
        <v>1.8097000000000001</v>
      </c>
      <c r="CC22" s="76">
        <v>1.8389</v>
      </c>
      <c r="CD22" s="76">
        <v>1.8691</v>
      </c>
      <c r="CE22" s="76">
        <v>1.9003000000000001</v>
      </c>
      <c r="CF22" s="76">
        <v>1.9326000000000001</v>
      </c>
      <c r="CG22" s="76">
        <v>1.966</v>
      </c>
      <c r="CH22" s="76">
        <v>2.0099</v>
      </c>
      <c r="CI22" s="76">
        <v>2.0558999999999998</v>
      </c>
      <c r="CJ22" s="76">
        <v>2.1040000000000001</v>
      </c>
      <c r="CK22" s="76">
        <v>2.1543000000000001</v>
      </c>
      <c r="CL22" s="76">
        <v>2.2071999999999998</v>
      </c>
      <c r="CM22" s="76">
        <v>2.2854000000000001</v>
      </c>
      <c r="CN22" s="76">
        <v>2.3694000000000002</v>
      </c>
      <c r="CO22" s="76">
        <v>2.4598</v>
      </c>
      <c r="CP22" s="76">
        <v>2.5573999999999999</v>
      </c>
      <c r="CQ22" s="76">
        <v>2.6629999999999998</v>
      </c>
      <c r="CR22" s="76">
        <v>2.7968000000000002</v>
      </c>
      <c r="CS22" s="76">
        <v>2.9447000000000001</v>
      </c>
      <c r="CT22" s="76">
        <v>3.1091000000000002</v>
      </c>
      <c r="CU22" s="76">
        <v>3.2930000000000001</v>
      </c>
      <c r="CV22" s="76">
        <v>3.5</v>
      </c>
    </row>
    <row r="23" spans="1:100" x14ac:dyDescent="0.2">
      <c r="A23" s="76" t="s">
        <v>249</v>
      </c>
      <c r="B23" s="76" t="str">
        <f t="shared" si="0"/>
        <v>PoleVault</v>
      </c>
      <c r="C23" s="76">
        <v>0</v>
      </c>
      <c r="D23" s="76">
        <v>6.14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1.4619</v>
      </c>
      <c r="M23" s="76">
        <v>1.3323</v>
      </c>
      <c r="N23" s="76">
        <v>1.2403</v>
      </c>
      <c r="O23" s="76">
        <v>1.1732</v>
      </c>
      <c r="P23" s="76">
        <v>1.1234</v>
      </c>
      <c r="Q23" s="76">
        <v>1.0863</v>
      </c>
      <c r="R23" s="76">
        <v>1.0586</v>
      </c>
      <c r="S23" s="76">
        <v>1.038</v>
      </c>
      <c r="T23" s="76">
        <v>1.0148999999999999</v>
      </c>
      <c r="U23" s="76">
        <v>1.0033000000000001</v>
      </c>
      <c r="V23" s="76">
        <v>1</v>
      </c>
      <c r="W23" s="76">
        <v>1</v>
      </c>
      <c r="X23" s="76">
        <v>1</v>
      </c>
      <c r="Y23" s="76">
        <v>1</v>
      </c>
      <c r="Z23" s="76">
        <v>1</v>
      </c>
      <c r="AA23" s="76">
        <v>1</v>
      </c>
      <c r="AB23" s="76">
        <v>1</v>
      </c>
      <c r="AC23" s="76">
        <v>1</v>
      </c>
      <c r="AD23" s="76">
        <v>1</v>
      </c>
      <c r="AE23" s="76">
        <v>1.0076000000000001</v>
      </c>
      <c r="AF23" s="76">
        <v>1.0152000000000001</v>
      </c>
      <c r="AG23" s="76">
        <v>1.0229999999999999</v>
      </c>
      <c r="AH23" s="76">
        <v>1.0309999999999999</v>
      </c>
      <c r="AI23" s="76">
        <v>1.0389999999999999</v>
      </c>
      <c r="AJ23" s="76">
        <v>1.0515000000000001</v>
      </c>
      <c r="AK23" s="76">
        <v>1.0643</v>
      </c>
      <c r="AL23" s="76">
        <v>1.0773999999999999</v>
      </c>
      <c r="AM23" s="76">
        <v>1.0908</v>
      </c>
      <c r="AN23" s="76">
        <v>1.1046</v>
      </c>
      <c r="AO23" s="76">
        <v>1.1187</v>
      </c>
      <c r="AP23" s="76">
        <v>1.1332</v>
      </c>
      <c r="AQ23" s="76">
        <v>1.1480999999999999</v>
      </c>
      <c r="AR23" s="76">
        <v>1.1634</v>
      </c>
      <c r="AS23" s="76">
        <v>1.1791</v>
      </c>
      <c r="AT23" s="76">
        <v>1.1952</v>
      </c>
      <c r="AU23" s="76">
        <v>1.2118</v>
      </c>
      <c r="AV23" s="76">
        <v>1.2287999999999999</v>
      </c>
      <c r="AW23" s="76">
        <v>1.2463</v>
      </c>
      <c r="AX23" s="76">
        <v>1.2643</v>
      </c>
      <c r="AY23" s="76">
        <v>1.2827999999999999</v>
      </c>
      <c r="AZ23" s="76">
        <v>1.3019000000000001</v>
      </c>
      <c r="BA23" s="76">
        <v>1.3216000000000001</v>
      </c>
      <c r="BB23" s="76">
        <v>1.3419000000000001</v>
      </c>
      <c r="BC23" s="76">
        <v>1.3628</v>
      </c>
      <c r="BD23" s="76">
        <v>1.3844000000000001</v>
      </c>
      <c r="BE23" s="76">
        <v>1.4067000000000001</v>
      </c>
      <c r="BF23" s="76">
        <v>1.4297</v>
      </c>
      <c r="BG23" s="76">
        <v>1.4534</v>
      </c>
      <c r="BH23" s="76">
        <v>1.478</v>
      </c>
      <c r="BI23" s="76">
        <v>1.5034000000000001</v>
      </c>
      <c r="BJ23" s="76">
        <v>1.5297000000000001</v>
      </c>
      <c r="BK23" s="76">
        <v>1.5569</v>
      </c>
      <c r="BL23" s="76">
        <v>1.5851</v>
      </c>
      <c r="BM23" s="76">
        <v>1.6144000000000001</v>
      </c>
      <c r="BN23" s="76">
        <v>1.6448</v>
      </c>
      <c r="BO23" s="76">
        <v>1.6762999999999999</v>
      </c>
      <c r="BP23" s="76">
        <v>1.7091000000000001</v>
      </c>
      <c r="BQ23" s="76">
        <v>1.7431000000000001</v>
      </c>
      <c r="BR23" s="76">
        <v>1.7786</v>
      </c>
      <c r="BS23" s="76">
        <v>1.8154999999999999</v>
      </c>
      <c r="BT23" s="76">
        <v>1.8540000000000001</v>
      </c>
      <c r="BU23" s="76">
        <v>1.8942000000000001</v>
      </c>
      <c r="BV23" s="76">
        <v>1.9361999999999999</v>
      </c>
      <c r="BW23" s="76">
        <v>1.98</v>
      </c>
      <c r="BX23" s="76">
        <v>2.0259</v>
      </c>
      <c r="BY23" s="76">
        <v>2.0739000000000001</v>
      </c>
      <c r="BZ23" s="76">
        <v>2.1242999999999999</v>
      </c>
      <c r="CA23" s="76">
        <v>2.1770999999999998</v>
      </c>
      <c r="CB23" s="76">
        <v>2.2326999999999999</v>
      </c>
      <c r="CC23" s="76">
        <v>2.2911999999999999</v>
      </c>
      <c r="CD23" s="76">
        <v>2.3529</v>
      </c>
      <c r="CE23" s="76">
        <v>2.4178999999999999</v>
      </c>
      <c r="CF23" s="76">
        <v>2.4866999999999999</v>
      </c>
      <c r="CG23" s="76">
        <v>2.5594999999999999</v>
      </c>
      <c r="CH23" s="76">
        <v>2.6476000000000002</v>
      </c>
      <c r="CI23" s="76">
        <v>2.7418999999999998</v>
      </c>
      <c r="CJ23" s="76">
        <v>2.8431999999999999</v>
      </c>
      <c r="CK23" s="76">
        <v>2.9521999999999999</v>
      </c>
      <c r="CL23" s="76">
        <v>3.07</v>
      </c>
      <c r="CM23" s="76">
        <v>3.2315999999999998</v>
      </c>
      <c r="CN23" s="76">
        <v>3.4110999999999998</v>
      </c>
      <c r="CO23" s="76">
        <v>3.6116999999999999</v>
      </c>
      <c r="CP23" s="76">
        <v>3.8374999999999999</v>
      </c>
      <c r="CQ23" s="76">
        <v>4.0933000000000002</v>
      </c>
      <c r="CR23" s="76">
        <v>4.3856999999999999</v>
      </c>
      <c r="CS23" s="76">
        <v>4.7230999999999996</v>
      </c>
      <c r="CT23" s="76">
        <v>5.1166</v>
      </c>
      <c r="CU23" s="76">
        <v>5.5818000000000003</v>
      </c>
      <c r="CV23" s="76">
        <v>6.14</v>
      </c>
    </row>
    <row r="24" spans="1:100" x14ac:dyDescent="0.2">
      <c r="A24" s="76" t="s">
        <v>250</v>
      </c>
      <c r="B24" s="76" t="str">
        <f t="shared" si="0"/>
        <v>LongJump</v>
      </c>
      <c r="C24" s="76">
        <v>0</v>
      </c>
      <c r="D24" s="76">
        <v>8.9499999999999993</v>
      </c>
      <c r="E24" s="76">
        <v>0</v>
      </c>
      <c r="F24" s="76">
        <v>0</v>
      </c>
      <c r="G24" s="76">
        <v>0</v>
      </c>
      <c r="H24" s="76">
        <v>2.1989999999999998</v>
      </c>
      <c r="I24" s="76">
        <v>1.8568</v>
      </c>
      <c r="J24" s="76">
        <v>1.6332</v>
      </c>
      <c r="K24" s="76">
        <v>1.4744999999999999</v>
      </c>
      <c r="L24" s="76">
        <v>1.3574999999999999</v>
      </c>
      <c r="M24" s="76">
        <v>1.2701</v>
      </c>
      <c r="N24" s="76">
        <v>1.2030000000000001</v>
      </c>
      <c r="O24" s="76">
        <v>1.1506000000000001</v>
      </c>
      <c r="P24" s="76">
        <v>1.1094999999999999</v>
      </c>
      <c r="Q24" s="76">
        <v>1.0771999999999999</v>
      </c>
      <c r="R24" s="76">
        <v>1.0517000000000001</v>
      </c>
      <c r="S24" s="76">
        <v>1.0318000000000001</v>
      </c>
      <c r="T24" s="76">
        <v>1.0113000000000001</v>
      </c>
      <c r="U24" s="76">
        <v>1</v>
      </c>
      <c r="V24" s="76">
        <v>1</v>
      </c>
      <c r="W24" s="76">
        <v>1</v>
      </c>
      <c r="X24" s="76">
        <v>1</v>
      </c>
      <c r="Y24" s="76">
        <v>1</v>
      </c>
      <c r="Z24" s="76">
        <v>1</v>
      </c>
      <c r="AA24" s="76">
        <v>1</v>
      </c>
      <c r="AB24" s="76">
        <v>1</v>
      </c>
      <c r="AC24" s="76">
        <v>1</v>
      </c>
      <c r="AD24" s="76">
        <v>1</v>
      </c>
      <c r="AE24" s="76">
        <v>1.0098</v>
      </c>
      <c r="AF24" s="76">
        <v>1.0198</v>
      </c>
      <c r="AG24" s="76">
        <v>1.03</v>
      </c>
      <c r="AH24" s="76">
        <v>1.0404</v>
      </c>
      <c r="AI24" s="76">
        <v>1.0509999999999999</v>
      </c>
      <c r="AJ24" s="76">
        <v>1.0625</v>
      </c>
      <c r="AK24" s="76">
        <v>1.0743</v>
      </c>
      <c r="AL24" s="76">
        <v>1.0863</v>
      </c>
      <c r="AM24" s="76">
        <v>1.0986</v>
      </c>
      <c r="AN24" s="76">
        <v>1.1112</v>
      </c>
      <c r="AO24" s="76">
        <v>1.1241000000000001</v>
      </c>
      <c r="AP24" s="76">
        <v>1.1373</v>
      </c>
      <c r="AQ24" s="76">
        <v>1.1507000000000001</v>
      </c>
      <c r="AR24" s="76">
        <v>1.1646000000000001</v>
      </c>
      <c r="AS24" s="76">
        <v>1.1787000000000001</v>
      </c>
      <c r="AT24" s="76">
        <v>1.1932</v>
      </c>
      <c r="AU24" s="76">
        <v>1.208</v>
      </c>
      <c r="AV24" s="76">
        <v>1.2233000000000001</v>
      </c>
      <c r="AW24" s="76">
        <v>1.2388999999999999</v>
      </c>
      <c r="AX24" s="76">
        <v>1.2548999999999999</v>
      </c>
      <c r="AY24" s="76">
        <v>1.2713000000000001</v>
      </c>
      <c r="AZ24" s="76">
        <v>1.2882</v>
      </c>
      <c r="BA24" s="76">
        <v>1.3056000000000001</v>
      </c>
      <c r="BB24" s="76">
        <v>1.3233999999999999</v>
      </c>
      <c r="BC24" s="76">
        <v>1.3416999999999999</v>
      </c>
      <c r="BD24" s="76">
        <v>1.3605</v>
      </c>
      <c r="BE24" s="76">
        <v>1.3798999999999999</v>
      </c>
      <c r="BF24" s="76">
        <v>1.3997999999999999</v>
      </c>
      <c r="BG24" s="76">
        <v>1.4202999999999999</v>
      </c>
      <c r="BH24" s="76">
        <v>1.4414</v>
      </c>
      <c r="BI24" s="76">
        <v>1.4631000000000001</v>
      </c>
      <c r="BJ24" s="76">
        <v>1.4855</v>
      </c>
      <c r="BK24" s="76">
        <v>1.5085999999999999</v>
      </c>
      <c r="BL24" s="76">
        <v>1.5324</v>
      </c>
      <c r="BM24" s="76">
        <v>1.5569999999999999</v>
      </c>
      <c r="BN24" s="76">
        <v>1.5824</v>
      </c>
      <c r="BO24" s="76">
        <v>1.6087</v>
      </c>
      <c r="BP24" s="76">
        <v>1.6357999999999999</v>
      </c>
      <c r="BQ24" s="76">
        <v>1.6638999999999999</v>
      </c>
      <c r="BR24" s="76">
        <v>1.6929000000000001</v>
      </c>
      <c r="BS24" s="76">
        <v>1.7229000000000001</v>
      </c>
      <c r="BT24" s="76">
        <v>1.7541</v>
      </c>
      <c r="BU24" s="76">
        <v>1.7863</v>
      </c>
      <c r="BV24" s="76">
        <v>1.8198000000000001</v>
      </c>
      <c r="BW24" s="76">
        <v>1.8546</v>
      </c>
      <c r="BX24" s="76">
        <v>1.8907</v>
      </c>
      <c r="BY24" s="76">
        <v>1.9282999999999999</v>
      </c>
      <c r="BZ24" s="76">
        <v>1.9674</v>
      </c>
      <c r="CA24" s="76">
        <v>2.0082</v>
      </c>
      <c r="CB24" s="76">
        <v>2.0506000000000002</v>
      </c>
      <c r="CC24" s="76">
        <v>2.1051000000000002</v>
      </c>
      <c r="CD24" s="76">
        <v>2.1625000000000001</v>
      </c>
      <c r="CE24" s="76">
        <v>2.2231999999999998</v>
      </c>
      <c r="CF24" s="76">
        <v>2.2873000000000001</v>
      </c>
      <c r="CG24" s="76">
        <v>2.3553000000000002</v>
      </c>
      <c r="CH24" s="76">
        <v>2.4670000000000001</v>
      </c>
      <c r="CI24" s="76">
        <v>2.5897000000000001</v>
      </c>
      <c r="CJ24" s="76">
        <v>2.7252999999999998</v>
      </c>
      <c r="CK24" s="76">
        <v>2.8759999999999999</v>
      </c>
      <c r="CL24" s="76">
        <v>3.0442</v>
      </c>
      <c r="CM24" s="76">
        <v>3.2664</v>
      </c>
      <c r="CN24" s="76">
        <v>3.5236000000000001</v>
      </c>
      <c r="CO24" s="76">
        <v>3.8248000000000002</v>
      </c>
      <c r="CP24" s="76">
        <v>4.1821999999999999</v>
      </c>
      <c r="CQ24" s="76">
        <v>4.6134000000000004</v>
      </c>
      <c r="CR24" s="76">
        <v>5.2584999999999997</v>
      </c>
      <c r="CS24" s="76">
        <v>6.1134000000000004</v>
      </c>
      <c r="CT24" s="76">
        <v>7.3002000000000002</v>
      </c>
      <c r="CU24" s="76">
        <v>9.0587</v>
      </c>
      <c r="CV24" s="76">
        <v>11.933299999999999</v>
      </c>
    </row>
    <row r="25" spans="1:100" x14ac:dyDescent="0.2">
      <c r="A25" s="76" t="s">
        <v>251</v>
      </c>
      <c r="B25" s="76" t="str">
        <f t="shared" si="0"/>
        <v>TripleJump</v>
      </c>
      <c r="C25" s="76">
        <v>0</v>
      </c>
      <c r="D25" s="76">
        <v>18.29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1.2424999999999999</v>
      </c>
      <c r="N25" s="76">
        <v>1.1798999999999999</v>
      </c>
      <c r="O25" s="76">
        <v>1.1325000000000001</v>
      </c>
      <c r="P25" s="76">
        <v>1.0965</v>
      </c>
      <c r="Q25" s="76">
        <v>1.0691999999999999</v>
      </c>
      <c r="R25" s="76">
        <v>1.0484</v>
      </c>
      <c r="S25" s="76">
        <v>1.0327</v>
      </c>
      <c r="T25" s="76">
        <v>1.0218</v>
      </c>
      <c r="U25" s="76">
        <v>1.0105</v>
      </c>
      <c r="V25" s="76">
        <v>1</v>
      </c>
      <c r="W25" s="76">
        <v>1</v>
      </c>
      <c r="X25" s="76">
        <v>1</v>
      </c>
      <c r="Y25" s="76">
        <v>1</v>
      </c>
      <c r="Z25" s="76">
        <v>1</v>
      </c>
      <c r="AA25" s="76">
        <v>1</v>
      </c>
      <c r="AB25" s="76">
        <v>1</v>
      </c>
      <c r="AC25" s="76">
        <v>1</v>
      </c>
      <c r="AD25" s="76">
        <v>1</v>
      </c>
      <c r="AE25" s="76">
        <v>1.0024999999999999</v>
      </c>
      <c r="AF25" s="76">
        <v>1.0049999999999999</v>
      </c>
      <c r="AG25" s="76">
        <v>1.0076000000000001</v>
      </c>
      <c r="AH25" s="76">
        <v>1.0101</v>
      </c>
      <c r="AI25" s="76">
        <v>1.0126999999999999</v>
      </c>
      <c r="AJ25" s="76">
        <v>1.024</v>
      </c>
      <c r="AK25" s="76">
        <v>1.0357000000000001</v>
      </c>
      <c r="AL25" s="76">
        <v>1.0475000000000001</v>
      </c>
      <c r="AM25" s="76">
        <v>1.0597000000000001</v>
      </c>
      <c r="AN25" s="76">
        <v>1.0721000000000001</v>
      </c>
      <c r="AO25" s="76">
        <v>1.0848</v>
      </c>
      <c r="AP25" s="76">
        <v>1.0979000000000001</v>
      </c>
      <c r="AQ25" s="76">
        <v>1.1112</v>
      </c>
      <c r="AR25" s="76">
        <v>1.1249</v>
      </c>
      <c r="AS25" s="76">
        <v>1.1389</v>
      </c>
      <c r="AT25" s="76">
        <v>1.1533</v>
      </c>
      <c r="AU25" s="76">
        <v>1.1679999999999999</v>
      </c>
      <c r="AV25" s="76">
        <v>1.1831</v>
      </c>
      <c r="AW25" s="76">
        <v>1.1986000000000001</v>
      </c>
      <c r="AX25" s="76">
        <v>1.2144999999999999</v>
      </c>
      <c r="AY25" s="76">
        <v>1.2307999999999999</v>
      </c>
      <c r="AZ25" s="76">
        <v>1.2476</v>
      </c>
      <c r="BA25" s="76">
        <v>1.2648999999999999</v>
      </c>
      <c r="BB25" s="76">
        <v>1.2827</v>
      </c>
      <c r="BC25" s="76">
        <v>1.3008999999999999</v>
      </c>
      <c r="BD25" s="76">
        <v>1.3198000000000001</v>
      </c>
      <c r="BE25" s="76">
        <v>1.3393999999999999</v>
      </c>
      <c r="BF25" s="76">
        <v>1.3593999999999999</v>
      </c>
      <c r="BG25" s="76">
        <v>1.3802000000000001</v>
      </c>
      <c r="BH25" s="76">
        <v>1.4015</v>
      </c>
      <c r="BI25" s="76">
        <v>1.4233</v>
      </c>
      <c r="BJ25" s="76">
        <v>1.4458</v>
      </c>
      <c r="BK25" s="76">
        <v>1.4690000000000001</v>
      </c>
      <c r="BL25" s="76">
        <v>1.4930000000000001</v>
      </c>
      <c r="BM25" s="76">
        <v>1.5178</v>
      </c>
      <c r="BN25" s="76">
        <v>1.5434000000000001</v>
      </c>
      <c r="BO25" s="76">
        <v>1.5699000000000001</v>
      </c>
      <c r="BP25" s="76">
        <v>1.5973999999999999</v>
      </c>
      <c r="BQ25" s="76">
        <v>1.6257999999999999</v>
      </c>
      <c r="BR25" s="76">
        <v>1.6552</v>
      </c>
      <c r="BS25" s="76">
        <v>1.6857</v>
      </c>
      <c r="BT25" s="76">
        <v>1.7174</v>
      </c>
      <c r="BU25" s="76">
        <v>1.7502</v>
      </c>
      <c r="BV25" s="76">
        <v>1.7844</v>
      </c>
      <c r="BW25" s="76">
        <v>1.8199000000000001</v>
      </c>
      <c r="BX25" s="76">
        <v>1.8569</v>
      </c>
      <c r="BY25" s="76">
        <v>1.8953</v>
      </c>
      <c r="BZ25" s="76">
        <v>1.9355</v>
      </c>
      <c r="CA25" s="76">
        <v>1.9773000000000001</v>
      </c>
      <c r="CB25" s="76">
        <v>2.0209999999999999</v>
      </c>
      <c r="CC25" s="76">
        <v>2.0667</v>
      </c>
      <c r="CD25" s="76">
        <v>2.1143999999999998</v>
      </c>
      <c r="CE25" s="76">
        <v>2.1644999999999999</v>
      </c>
      <c r="CF25" s="76">
        <v>2.2168999999999999</v>
      </c>
      <c r="CG25" s="76">
        <v>2.2719999999999998</v>
      </c>
      <c r="CH25" s="76">
        <v>2.3569</v>
      </c>
      <c r="CI25" s="76">
        <v>2.4483999999999999</v>
      </c>
      <c r="CJ25" s="76">
        <v>2.5472999999999999</v>
      </c>
      <c r="CK25" s="76">
        <v>2.6545000000000001</v>
      </c>
      <c r="CL25" s="76">
        <v>2.7711999999999999</v>
      </c>
      <c r="CM25" s="76">
        <v>2.9594999999999998</v>
      </c>
      <c r="CN25" s="76">
        <v>3.1753</v>
      </c>
      <c r="CO25" s="76">
        <v>3.4251</v>
      </c>
      <c r="CP25" s="76">
        <v>3.7174</v>
      </c>
      <c r="CQ25" s="76">
        <v>4.0644</v>
      </c>
      <c r="CR25" s="76">
        <v>4.6897000000000002</v>
      </c>
      <c r="CS25" s="76">
        <v>5.5423999999999998</v>
      </c>
      <c r="CT25" s="76">
        <v>6.774</v>
      </c>
      <c r="CU25" s="76">
        <v>8.7095000000000002</v>
      </c>
      <c r="CV25" s="76">
        <v>12.193300000000001</v>
      </c>
    </row>
    <row r="26" spans="1:100" x14ac:dyDescent="0.2">
      <c r="A26" s="76" t="s">
        <v>252</v>
      </c>
      <c r="B26" s="76" t="str">
        <f t="shared" si="0"/>
        <v>Hammer</v>
      </c>
      <c r="C26" s="76">
        <v>0</v>
      </c>
      <c r="D26" s="76">
        <v>86.74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1.6978</v>
      </c>
      <c r="O26" s="76">
        <v>1.4181999999999999</v>
      </c>
      <c r="P26" s="76">
        <v>1.2607999999999999</v>
      </c>
      <c r="Q26" s="76">
        <v>1.1645000000000001</v>
      </c>
      <c r="R26" s="76">
        <v>1.1027</v>
      </c>
      <c r="S26" s="76">
        <v>1.0625</v>
      </c>
      <c r="T26" s="76">
        <v>1.0326</v>
      </c>
      <c r="U26" s="76">
        <v>1.0085999999999999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6">
        <v>1</v>
      </c>
      <c r="AB26" s="76">
        <v>1</v>
      </c>
      <c r="AC26" s="76">
        <v>1</v>
      </c>
      <c r="AD26" s="76">
        <v>1</v>
      </c>
      <c r="AE26" s="76">
        <v>1</v>
      </c>
      <c r="AF26" s="76">
        <v>1</v>
      </c>
      <c r="AG26" s="76">
        <v>1</v>
      </c>
      <c r="AH26" s="76">
        <v>1</v>
      </c>
      <c r="AI26" s="76">
        <v>1</v>
      </c>
      <c r="AJ26" s="76">
        <v>1.0149999999999999</v>
      </c>
      <c r="AK26" s="76">
        <v>1.0304</v>
      </c>
      <c r="AL26" s="76">
        <v>1.0464</v>
      </c>
      <c r="AM26" s="76">
        <v>1.0628</v>
      </c>
      <c r="AN26" s="76">
        <v>1.0798000000000001</v>
      </c>
      <c r="AO26" s="76">
        <v>1.0992</v>
      </c>
      <c r="AP26" s="76">
        <v>1.1194</v>
      </c>
      <c r="AQ26" s="76">
        <v>1.1403000000000001</v>
      </c>
      <c r="AR26" s="76">
        <v>1.1620999999999999</v>
      </c>
      <c r="AS26" s="76">
        <v>1.1846000000000001</v>
      </c>
      <c r="AT26" s="76">
        <v>1.208</v>
      </c>
      <c r="AU26" s="76">
        <v>1.2323999999999999</v>
      </c>
      <c r="AV26" s="76">
        <v>1.2578</v>
      </c>
      <c r="AW26" s="76">
        <v>1.2843</v>
      </c>
      <c r="AX26" s="76">
        <v>1.1656</v>
      </c>
      <c r="AY26" s="76">
        <v>1.19</v>
      </c>
      <c r="AZ26" s="76">
        <v>1.2156</v>
      </c>
      <c r="BA26" s="76">
        <v>1.2422</v>
      </c>
      <c r="BB26" s="76">
        <v>1.2701</v>
      </c>
      <c r="BC26" s="76">
        <v>1.2991999999999999</v>
      </c>
      <c r="BD26" s="76">
        <v>1.3297000000000001</v>
      </c>
      <c r="BE26" s="76">
        <v>1.3615999999999999</v>
      </c>
      <c r="BF26" s="76">
        <v>1.3952</v>
      </c>
      <c r="BG26" s="76">
        <v>1.4303999999999999</v>
      </c>
      <c r="BH26" s="76">
        <v>1.4057999999999999</v>
      </c>
      <c r="BI26" s="76">
        <v>1.4383999999999999</v>
      </c>
      <c r="BJ26" s="76">
        <v>1.4724999999999999</v>
      </c>
      <c r="BK26" s="76">
        <v>1.5083</v>
      </c>
      <c r="BL26" s="76">
        <v>1.5458000000000001</v>
      </c>
      <c r="BM26" s="76">
        <v>1.5852999999999999</v>
      </c>
      <c r="BN26" s="76">
        <v>1.6268</v>
      </c>
      <c r="BO26" s="76">
        <v>1.6706000000000001</v>
      </c>
      <c r="BP26" s="76">
        <v>1.7168000000000001</v>
      </c>
      <c r="BQ26" s="76">
        <v>1.7656000000000001</v>
      </c>
      <c r="BR26" s="76">
        <v>1.6112</v>
      </c>
      <c r="BS26" s="76">
        <v>1.6577999999999999</v>
      </c>
      <c r="BT26" s="76">
        <v>1.7072000000000001</v>
      </c>
      <c r="BU26" s="76">
        <v>1.7597</v>
      </c>
      <c r="BV26" s="76">
        <v>1.8154999999999999</v>
      </c>
      <c r="BW26" s="76">
        <v>1.8749</v>
      </c>
      <c r="BX26" s="76">
        <v>1.9383999999999999</v>
      </c>
      <c r="BY26" s="76">
        <v>2.0063</v>
      </c>
      <c r="BZ26" s="76">
        <v>2.0790999999999999</v>
      </c>
      <c r="CA26" s="76">
        <v>2.1575000000000002</v>
      </c>
      <c r="CB26" s="76">
        <v>2.2416999999999998</v>
      </c>
      <c r="CC26" s="76">
        <v>2.3330000000000002</v>
      </c>
      <c r="CD26" s="76">
        <v>2.4319999999999999</v>
      </c>
      <c r="CE26" s="76">
        <v>2.5398999999999998</v>
      </c>
      <c r="CF26" s="76">
        <v>2.6577000000000002</v>
      </c>
      <c r="CG26" s="76">
        <v>2.7869999999999999</v>
      </c>
      <c r="CH26" s="76">
        <v>2.9295</v>
      </c>
      <c r="CI26" s="76">
        <v>3.0874000000000001</v>
      </c>
      <c r="CJ26" s="76">
        <v>3.2631999999999999</v>
      </c>
      <c r="CK26" s="76">
        <v>3.4603999999999999</v>
      </c>
      <c r="CL26" s="76">
        <v>3.6827999999999999</v>
      </c>
      <c r="CM26" s="76">
        <v>3.9358</v>
      </c>
      <c r="CN26" s="76">
        <v>4.2260999999999997</v>
      </c>
      <c r="CO26" s="76">
        <v>4.5627000000000004</v>
      </c>
      <c r="CP26" s="76">
        <v>4.9576000000000002</v>
      </c>
      <c r="CQ26" s="76">
        <v>5.4272</v>
      </c>
      <c r="CR26" s="76">
        <v>5.9951999999999996</v>
      </c>
      <c r="CS26" s="76">
        <v>6.6959</v>
      </c>
      <c r="CT26" s="76">
        <v>7.5820999999999996</v>
      </c>
      <c r="CU26" s="76">
        <v>8.7386999999999997</v>
      </c>
      <c r="CV26" s="76">
        <v>10.3117</v>
      </c>
    </row>
    <row r="27" spans="1:100" x14ac:dyDescent="0.2">
      <c r="A27" s="76" t="s">
        <v>253</v>
      </c>
      <c r="B27" s="76" t="str">
        <f t="shared" si="0"/>
        <v>Shotput</v>
      </c>
      <c r="C27" s="76">
        <v>0</v>
      </c>
      <c r="D27" s="76">
        <v>23.12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1.3528</v>
      </c>
      <c r="O27" s="76">
        <v>1.2709999999999999</v>
      </c>
      <c r="P27" s="76">
        <v>1.2035</v>
      </c>
      <c r="Q27" s="76">
        <v>1.1468</v>
      </c>
      <c r="R27" s="76">
        <v>1.0993999999999999</v>
      </c>
      <c r="S27" s="76">
        <v>1.0596000000000001</v>
      </c>
      <c r="T27" s="76">
        <v>1.0185</v>
      </c>
      <c r="U27" s="76">
        <v>1</v>
      </c>
      <c r="V27" s="76">
        <v>1</v>
      </c>
      <c r="W27" s="76">
        <v>1</v>
      </c>
      <c r="X27" s="76">
        <v>1</v>
      </c>
      <c r="Y27" s="76">
        <v>1</v>
      </c>
      <c r="Z27" s="76">
        <v>1</v>
      </c>
      <c r="AA27" s="76">
        <v>1</v>
      </c>
      <c r="AB27" s="76">
        <v>1</v>
      </c>
      <c r="AC27" s="76">
        <v>1</v>
      </c>
      <c r="AD27" s="76">
        <v>1</v>
      </c>
      <c r="AE27" s="76">
        <v>1</v>
      </c>
      <c r="AF27" s="76">
        <v>1</v>
      </c>
      <c r="AG27" s="76">
        <v>1</v>
      </c>
      <c r="AH27" s="76">
        <v>1</v>
      </c>
      <c r="AI27" s="76">
        <v>1</v>
      </c>
      <c r="AJ27" s="76">
        <v>1.0053000000000001</v>
      </c>
      <c r="AK27" s="76">
        <v>1.0106999999999999</v>
      </c>
      <c r="AL27" s="76">
        <v>1.0161</v>
      </c>
      <c r="AM27" s="76">
        <v>1.0216000000000001</v>
      </c>
      <c r="AN27" s="76">
        <v>1.0270999999999999</v>
      </c>
      <c r="AO27" s="76">
        <v>1.0431999999999999</v>
      </c>
      <c r="AP27" s="76">
        <v>1.0599000000000001</v>
      </c>
      <c r="AQ27" s="76">
        <v>1.077</v>
      </c>
      <c r="AR27" s="76">
        <v>1.0948</v>
      </c>
      <c r="AS27" s="76">
        <v>1.1131</v>
      </c>
      <c r="AT27" s="76">
        <v>1.1359999999999999</v>
      </c>
      <c r="AU27" s="76">
        <v>1.1597999999999999</v>
      </c>
      <c r="AV27" s="76">
        <v>1.1846000000000001</v>
      </c>
      <c r="AW27" s="76">
        <v>1.2105999999999999</v>
      </c>
      <c r="AX27" s="76">
        <v>1.1468</v>
      </c>
      <c r="AY27" s="76">
        <v>1.1700999999999999</v>
      </c>
      <c r="AZ27" s="76">
        <v>1.1943999999999999</v>
      </c>
      <c r="BA27" s="76">
        <v>1.2198</v>
      </c>
      <c r="BB27" s="76">
        <v>1.2462</v>
      </c>
      <c r="BC27" s="76">
        <v>1.2736000000000001</v>
      </c>
      <c r="BD27" s="76">
        <v>1.3025</v>
      </c>
      <c r="BE27" s="76">
        <v>1.3325</v>
      </c>
      <c r="BF27" s="76">
        <v>1.3640000000000001</v>
      </c>
      <c r="BG27" s="76">
        <v>1.397</v>
      </c>
      <c r="BH27" s="76">
        <v>1.2703</v>
      </c>
      <c r="BI27" s="76">
        <v>1.3061</v>
      </c>
      <c r="BJ27" s="76">
        <v>1.3439000000000001</v>
      </c>
      <c r="BK27" s="76">
        <v>1.3841000000000001</v>
      </c>
      <c r="BL27" s="76">
        <v>1.4266000000000001</v>
      </c>
      <c r="BM27" s="76">
        <v>1.4719</v>
      </c>
      <c r="BN27" s="76">
        <v>1.5202</v>
      </c>
      <c r="BO27" s="76">
        <v>1.5719000000000001</v>
      </c>
      <c r="BP27" s="76">
        <v>1.6271</v>
      </c>
      <c r="BQ27" s="76">
        <v>1.6863999999999999</v>
      </c>
      <c r="BR27" s="76">
        <v>1.3017000000000001</v>
      </c>
      <c r="BS27" s="76">
        <v>1.3376999999999999</v>
      </c>
      <c r="BT27" s="76">
        <v>1.3757999999999999</v>
      </c>
      <c r="BU27" s="76">
        <v>1.4160999999999999</v>
      </c>
      <c r="BV27" s="76">
        <v>1.4589000000000001</v>
      </c>
      <c r="BW27" s="76">
        <v>1.5043</v>
      </c>
      <c r="BX27" s="76">
        <v>1.5526</v>
      </c>
      <c r="BY27" s="76">
        <v>1.6040000000000001</v>
      </c>
      <c r="BZ27" s="76">
        <v>1.659</v>
      </c>
      <c r="CA27" s="76">
        <v>1.718</v>
      </c>
      <c r="CB27" s="76">
        <v>1.7816000000000001</v>
      </c>
      <c r="CC27" s="76">
        <v>1.8498000000000001</v>
      </c>
      <c r="CD27" s="76">
        <v>1.9234</v>
      </c>
      <c r="CE27" s="76">
        <v>2.0032000000000001</v>
      </c>
      <c r="CF27" s="76">
        <v>2.0897999999999999</v>
      </c>
      <c r="CG27" s="76">
        <v>2.1842999999999999</v>
      </c>
      <c r="CH27" s="76">
        <v>2.2877000000000001</v>
      </c>
      <c r="CI27" s="76">
        <v>2.4014000000000002</v>
      </c>
      <c r="CJ27" s="76">
        <v>2.5270000000000001</v>
      </c>
      <c r="CK27" s="76">
        <v>2.6665000000000001</v>
      </c>
      <c r="CL27" s="76">
        <v>2.8222</v>
      </c>
      <c r="CM27" s="76">
        <v>2.9971999999999999</v>
      </c>
      <c r="CN27" s="76">
        <v>3.1953999999999998</v>
      </c>
      <c r="CO27" s="76">
        <v>3.4217</v>
      </c>
      <c r="CP27" s="76">
        <v>3.6823999999999999</v>
      </c>
      <c r="CQ27" s="76">
        <v>3.9862000000000002</v>
      </c>
      <c r="CR27" s="76">
        <v>4.3445999999999998</v>
      </c>
      <c r="CS27" s="76">
        <v>4.7737999999999996</v>
      </c>
      <c r="CT27" s="76">
        <v>5.2972000000000001</v>
      </c>
      <c r="CU27" s="76">
        <v>5.9493999999999998</v>
      </c>
      <c r="CV27" s="76">
        <v>6.7847</v>
      </c>
    </row>
    <row r="28" spans="1:100" x14ac:dyDescent="0.2">
      <c r="A28" s="76" t="s">
        <v>254</v>
      </c>
      <c r="B28" s="76" t="str">
        <f t="shared" si="0"/>
        <v>Discus</v>
      </c>
      <c r="C28" s="76">
        <v>0</v>
      </c>
      <c r="D28" s="76">
        <v>74.08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1.4911000000000001</v>
      </c>
      <c r="O28" s="76">
        <v>1.3620000000000001</v>
      </c>
      <c r="P28" s="76">
        <v>1.2681</v>
      </c>
      <c r="Q28" s="76">
        <v>1.1979</v>
      </c>
      <c r="R28" s="76">
        <v>1.1448</v>
      </c>
      <c r="S28" s="76">
        <v>1.1044</v>
      </c>
      <c r="T28" s="76">
        <v>1.0583</v>
      </c>
      <c r="U28" s="76">
        <v>1.0288999999999999</v>
      </c>
      <c r="V28" s="76">
        <v>1</v>
      </c>
      <c r="W28" s="76">
        <v>1</v>
      </c>
      <c r="X28" s="76">
        <v>1</v>
      </c>
      <c r="Y28" s="76">
        <v>1</v>
      </c>
      <c r="Z28" s="76">
        <v>1</v>
      </c>
      <c r="AA28" s="76">
        <v>1</v>
      </c>
      <c r="AB28" s="76">
        <v>1</v>
      </c>
      <c r="AC28" s="76">
        <v>1</v>
      </c>
      <c r="AD28" s="76">
        <v>1</v>
      </c>
      <c r="AE28" s="76">
        <v>1</v>
      </c>
      <c r="AF28" s="76">
        <v>1</v>
      </c>
      <c r="AG28" s="76">
        <v>1</v>
      </c>
      <c r="AH28" s="76">
        <v>1</v>
      </c>
      <c r="AI28" s="76">
        <v>1</v>
      </c>
      <c r="AJ28" s="76">
        <v>1</v>
      </c>
      <c r="AK28" s="76">
        <v>1</v>
      </c>
      <c r="AL28" s="76">
        <v>1</v>
      </c>
      <c r="AM28" s="76">
        <v>1</v>
      </c>
      <c r="AN28" s="76">
        <v>1</v>
      </c>
      <c r="AO28" s="76">
        <v>1.0096000000000001</v>
      </c>
      <c r="AP28" s="76">
        <v>1.0194000000000001</v>
      </c>
      <c r="AQ28" s="76">
        <v>1.0293000000000001</v>
      </c>
      <c r="AR28" s="76">
        <v>1.0396000000000001</v>
      </c>
      <c r="AS28" s="76">
        <v>1.0499000000000001</v>
      </c>
      <c r="AT28" s="76">
        <v>1.0701000000000001</v>
      </c>
      <c r="AU28" s="76">
        <v>1.091</v>
      </c>
      <c r="AV28" s="76">
        <v>1.1128</v>
      </c>
      <c r="AW28" s="76">
        <v>1.1355</v>
      </c>
      <c r="AX28" s="76">
        <v>1</v>
      </c>
      <c r="AY28" s="76">
        <v>1.0183</v>
      </c>
      <c r="AZ28" s="76">
        <v>1.0370999999999999</v>
      </c>
      <c r="BA28" s="76">
        <v>1.0568</v>
      </c>
      <c r="BB28" s="76">
        <v>1.0771999999999999</v>
      </c>
      <c r="BC28" s="76">
        <v>1.0984</v>
      </c>
      <c r="BD28" s="76">
        <v>1.1259999999999999</v>
      </c>
      <c r="BE28" s="76">
        <v>1.1549</v>
      </c>
      <c r="BF28" s="76">
        <v>1.1854</v>
      </c>
      <c r="BG28" s="76">
        <v>1.2176</v>
      </c>
      <c r="BH28" s="76">
        <v>1.1232</v>
      </c>
      <c r="BI28" s="76">
        <v>1.1467000000000001</v>
      </c>
      <c r="BJ28" s="76">
        <v>1.1712</v>
      </c>
      <c r="BK28" s="76">
        <v>1.1968000000000001</v>
      </c>
      <c r="BL28" s="76">
        <v>1.2235</v>
      </c>
      <c r="BM28" s="76">
        <v>1.2514000000000001</v>
      </c>
      <c r="BN28" s="76">
        <v>1.2806</v>
      </c>
      <c r="BO28" s="76">
        <v>1.3111999999999999</v>
      </c>
      <c r="BP28" s="76">
        <v>1.3431999999999999</v>
      </c>
      <c r="BQ28" s="76">
        <v>1.377</v>
      </c>
      <c r="BR28" s="76">
        <v>1.4127000000000001</v>
      </c>
      <c r="BS28" s="76">
        <v>1.45</v>
      </c>
      <c r="BT28" s="76">
        <v>1.4893000000000001</v>
      </c>
      <c r="BU28" s="76">
        <v>1.5308999999999999</v>
      </c>
      <c r="BV28" s="76">
        <v>1.5748</v>
      </c>
      <c r="BW28" s="76">
        <v>1.6216999999999999</v>
      </c>
      <c r="BX28" s="76">
        <v>1.6711</v>
      </c>
      <c r="BY28" s="76">
        <v>1.7236</v>
      </c>
      <c r="BZ28" s="76">
        <v>1.7795000000000001</v>
      </c>
      <c r="CA28" s="76">
        <v>1.8391</v>
      </c>
      <c r="CB28" s="76">
        <v>1.9033</v>
      </c>
      <c r="CC28" s="76">
        <v>1.9718</v>
      </c>
      <c r="CD28" s="76">
        <v>2.0453999999999999</v>
      </c>
      <c r="CE28" s="76">
        <v>2.1246999999999998</v>
      </c>
      <c r="CF28" s="76">
        <v>2.2105000000000001</v>
      </c>
      <c r="CG28" s="76">
        <v>2.3033999999999999</v>
      </c>
      <c r="CH28" s="76">
        <v>2.4045000000000001</v>
      </c>
      <c r="CI28" s="76">
        <v>2.5148000000000001</v>
      </c>
      <c r="CJ28" s="76">
        <v>2.6356999999999999</v>
      </c>
      <c r="CK28" s="76">
        <v>2.7688999999999999</v>
      </c>
      <c r="CL28" s="76">
        <v>2.9161999999999999</v>
      </c>
      <c r="CM28" s="76">
        <v>3.0800999999999998</v>
      </c>
      <c r="CN28" s="76">
        <v>3.2635999999999998</v>
      </c>
      <c r="CO28" s="76">
        <v>3.4702000000000002</v>
      </c>
      <c r="CP28" s="76">
        <v>3.7048999999999999</v>
      </c>
      <c r="CQ28" s="76">
        <v>3.9735</v>
      </c>
      <c r="CR28" s="76">
        <v>4.2840999999999996</v>
      </c>
      <c r="CS28" s="76">
        <v>4.6474000000000002</v>
      </c>
      <c r="CT28" s="76">
        <v>5.0781000000000001</v>
      </c>
      <c r="CU28" s="76">
        <v>5.5967000000000002</v>
      </c>
      <c r="CV28" s="76">
        <v>6.2332999999999998</v>
      </c>
    </row>
    <row r="29" spans="1:100" x14ac:dyDescent="0.2">
      <c r="A29" s="76" t="s">
        <v>255</v>
      </c>
      <c r="B29" s="76" t="str">
        <f t="shared" si="0"/>
        <v>Javelin</v>
      </c>
      <c r="C29" s="76">
        <v>0</v>
      </c>
      <c r="D29" s="76">
        <v>98.48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1.4742999999999999</v>
      </c>
      <c r="O29" s="76">
        <v>1.3339000000000001</v>
      </c>
      <c r="P29" s="76">
        <v>1.2316</v>
      </c>
      <c r="Q29" s="76">
        <v>1.1555</v>
      </c>
      <c r="R29" s="76">
        <v>1.0982000000000001</v>
      </c>
      <c r="S29" s="76">
        <v>1.0548</v>
      </c>
      <c r="T29" s="76">
        <v>1.0258</v>
      </c>
      <c r="U29" s="76">
        <v>1</v>
      </c>
      <c r="V29" s="76">
        <v>1</v>
      </c>
      <c r="W29" s="76">
        <v>1</v>
      </c>
      <c r="X29" s="76">
        <v>1</v>
      </c>
      <c r="Y29" s="76">
        <v>1</v>
      </c>
      <c r="Z29" s="76">
        <v>1</v>
      </c>
      <c r="AA29" s="76">
        <v>1</v>
      </c>
      <c r="AB29" s="76">
        <v>1</v>
      </c>
      <c r="AC29" s="76">
        <v>1</v>
      </c>
      <c r="AD29" s="76">
        <v>1</v>
      </c>
      <c r="AE29" s="76">
        <v>1.0084</v>
      </c>
      <c r="AF29" s="76">
        <v>1.0168999999999999</v>
      </c>
      <c r="AG29" s="76">
        <v>1.0256000000000001</v>
      </c>
      <c r="AH29" s="76">
        <v>1.0344</v>
      </c>
      <c r="AI29" s="76">
        <v>1.0434000000000001</v>
      </c>
      <c r="AJ29" s="76">
        <v>1.0593999999999999</v>
      </c>
      <c r="AK29" s="76">
        <v>1.0758000000000001</v>
      </c>
      <c r="AL29" s="76">
        <v>1.0928</v>
      </c>
      <c r="AM29" s="76">
        <v>1.1102000000000001</v>
      </c>
      <c r="AN29" s="76">
        <v>1.1283000000000001</v>
      </c>
      <c r="AO29" s="76">
        <v>1.147</v>
      </c>
      <c r="AP29" s="76">
        <v>1.1662999999999999</v>
      </c>
      <c r="AQ29" s="76">
        <v>1.1861999999999999</v>
      </c>
      <c r="AR29" s="76">
        <v>1.2069000000000001</v>
      </c>
      <c r="AS29" s="76">
        <v>1.2282999999999999</v>
      </c>
      <c r="AT29" s="76">
        <v>1.2504999999999999</v>
      </c>
      <c r="AU29" s="76">
        <v>1.2735000000000001</v>
      </c>
      <c r="AV29" s="76">
        <v>1.2972999999999999</v>
      </c>
      <c r="AW29" s="76">
        <v>1.3220000000000001</v>
      </c>
      <c r="AX29" s="76">
        <v>1.2789999999999999</v>
      </c>
      <c r="AY29" s="76">
        <v>1.3025</v>
      </c>
      <c r="AZ29" s="76">
        <v>1.3269</v>
      </c>
      <c r="BA29" s="76">
        <v>1.3522000000000001</v>
      </c>
      <c r="BB29" s="76">
        <v>1.3785000000000001</v>
      </c>
      <c r="BC29" s="76">
        <v>1.4058999999999999</v>
      </c>
      <c r="BD29" s="76">
        <v>1.4343999999999999</v>
      </c>
      <c r="BE29" s="76">
        <v>1.464</v>
      </c>
      <c r="BF29" s="76">
        <v>1.4948999999999999</v>
      </c>
      <c r="BG29" s="76">
        <v>1.5270999999999999</v>
      </c>
      <c r="BH29" s="76">
        <v>1.4803999999999999</v>
      </c>
      <c r="BI29" s="76">
        <v>1.5114000000000001</v>
      </c>
      <c r="BJ29" s="76">
        <v>1.5437000000000001</v>
      </c>
      <c r="BK29" s="76">
        <v>1.5774999999999999</v>
      </c>
      <c r="BL29" s="76">
        <v>1.6128</v>
      </c>
      <c r="BM29" s="76">
        <v>1.6496</v>
      </c>
      <c r="BN29" s="76">
        <v>1.6880999999999999</v>
      </c>
      <c r="BO29" s="76">
        <v>1.7285999999999999</v>
      </c>
      <c r="BP29" s="76">
        <v>1.7709999999999999</v>
      </c>
      <c r="BQ29" s="76">
        <v>1.8154999999999999</v>
      </c>
      <c r="BR29" s="76">
        <v>1.7461</v>
      </c>
      <c r="BS29" s="76">
        <v>1.7931999999999999</v>
      </c>
      <c r="BT29" s="76">
        <v>1.8428</v>
      </c>
      <c r="BU29" s="76">
        <v>1.8953</v>
      </c>
      <c r="BV29" s="76">
        <v>1.9509000000000001</v>
      </c>
      <c r="BW29" s="76">
        <v>2.0097999999999998</v>
      </c>
      <c r="BX29" s="76">
        <v>2.0724</v>
      </c>
      <c r="BY29" s="76">
        <v>2.1389999999999998</v>
      </c>
      <c r="BZ29" s="76">
        <v>2.2101000000000002</v>
      </c>
      <c r="CA29" s="76">
        <v>2.286</v>
      </c>
      <c r="CB29" s="76">
        <v>2.0611999999999999</v>
      </c>
      <c r="CC29" s="76">
        <v>2.1526000000000001</v>
      </c>
      <c r="CD29" s="76">
        <v>2.2524000000000002</v>
      </c>
      <c r="CE29" s="76">
        <v>2.3620000000000001</v>
      </c>
      <c r="CF29" s="76">
        <v>2.4826999999999999</v>
      </c>
      <c r="CG29" s="76">
        <v>2.6164000000000001</v>
      </c>
      <c r="CH29" s="76">
        <v>2.7654000000000001</v>
      </c>
      <c r="CI29" s="76">
        <v>2.9323999999999999</v>
      </c>
      <c r="CJ29" s="76">
        <v>3.1208</v>
      </c>
      <c r="CK29" s="76">
        <v>3.3351999999999999</v>
      </c>
      <c r="CL29" s="76">
        <v>3.5811000000000002</v>
      </c>
      <c r="CM29" s="76">
        <v>3.8662000000000001</v>
      </c>
      <c r="CN29" s="76">
        <v>4.2005999999999997</v>
      </c>
      <c r="CO29" s="76">
        <v>4.5983000000000001</v>
      </c>
      <c r="CP29" s="76">
        <v>5.0792000000000002</v>
      </c>
      <c r="CQ29" s="76">
        <v>5.6723999999999997</v>
      </c>
      <c r="CR29" s="76">
        <v>6.4226000000000001</v>
      </c>
      <c r="CS29" s="76">
        <v>7.4013999999999998</v>
      </c>
      <c r="CT29" s="76">
        <v>8.7322000000000006</v>
      </c>
      <c r="CU29" s="76">
        <v>10.6465</v>
      </c>
      <c r="CV29" s="76">
        <v>13.6357</v>
      </c>
    </row>
    <row r="30" spans="1:100" x14ac:dyDescent="0.2">
      <c r="A30" s="76" t="s">
        <v>256</v>
      </c>
      <c r="B30" s="76" t="str">
        <f t="shared" si="0"/>
        <v>Weight</v>
      </c>
      <c r="C30" s="76">
        <v>0</v>
      </c>
      <c r="D30" s="76">
        <v>25.86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N30" s="76">
        <v>1.3107</v>
      </c>
      <c r="O30" s="76">
        <v>1.2181</v>
      </c>
      <c r="P30" s="76">
        <v>1.1534</v>
      </c>
      <c r="Q30" s="76">
        <v>1.1074999999999999</v>
      </c>
      <c r="R30" s="76">
        <v>1.0744</v>
      </c>
      <c r="S30" s="76">
        <v>1.0508</v>
      </c>
      <c r="T30" s="76">
        <v>1.0262</v>
      </c>
      <c r="U30" s="76">
        <v>1.0102</v>
      </c>
      <c r="V30" s="76">
        <v>1</v>
      </c>
      <c r="W30" s="76">
        <v>1</v>
      </c>
      <c r="X30" s="76">
        <v>1</v>
      </c>
      <c r="Y30" s="76">
        <v>1</v>
      </c>
      <c r="Z30" s="76">
        <v>1</v>
      </c>
      <c r="AA30" s="76">
        <v>1</v>
      </c>
      <c r="AB30" s="76">
        <v>1</v>
      </c>
      <c r="AC30" s="76">
        <v>1</v>
      </c>
      <c r="AD30" s="76">
        <v>1</v>
      </c>
      <c r="AE30" s="76">
        <v>1.0048999999999999</v>
      </c>
      <c r="AF30" s="76">
        <v>1.0099</v>
      </c>
      <c r="AG30" s="76">
        <v>1.0149999999999999</v>
      </c>
      <c r="AH30" s="76">
        <v>1.0201</v>
      </c>
      <c r="AI30" s="76">
        <v>1.0251999999999999</v>
      </c>
      <c r="AJ30" s="76">
        <v>1.0383</v>
      </c>
      <c r="AK30" s="76">
        <v>1.0518000000000001</v>
      </c>
      <c r="AL30" s="76">
        <v>1.0656000000000001</v>
      </c>
      <c r="AM30" s="76">
        <v>1.0797000000000001</v>
      </c>
      <c r="AN30" s="76">
        <v>1.0943000000000001</v>
      </c>
      <c r="AO30" s="76">
        <v>1.1093</v>
      </c>
      <c r="AP30" s="76">
        <v>1.1246</v>
      </c>
      <c r="AQ30" s="76">
        <v>1.1404000000000001</v>
      </c>
      <c r="AR30" s="76">
        <v>1.1567000000000001</v>
      </c>
      <c r="AS30" s="76">
        <v>1.1734</v>
      </c>
      <c r="AT30" s="76">
        <v>1.1906000000000001</v>
      </c>
      <c r="AU30" s="76">
        <v>1.2081999999999999</v>
      </c>
      <c r="AV30" s="76">
        <v>1.2263999999999999</v>
      </c>
      <c r="AW30" s="76">
        <v>1.2452000000000001</v>
      </c>
      <c r="AX30" s="76">
        <v>1.1123000000000001</v>
      </c>
      <c r="AY30" s="76">
        <v>1.1306</v>
      </c>
      <c r="AZ30" s="76">
        <v>1.1496</v>
      </c>
      <c r="BA30" s="76">
        <v>1.1692</v>
      </c>
      <c r="BB30" s="76">
        <v>1.1895</v>
      </c>
      <c r="BC30" s="76">
        <v>1.2104999999999999</v>
      </c>
      <c r="BD30" s="76">
        <v>1.2323999999999999</v>
      </c>
      <c r="BE30" s="76">
        <v>1.2549999999999999</v>
      </c>
      <c r="BF30" s="76">
        <v>1.2785</v>
      </c>
      <c r="BG30" s="76">
        <v>1.3028999999999999</v>
      </c>
      <c r="BH30" s="76">
        <v>1.1392</v>
      </c>
      <c r="BI30" s="76">
        <v>1.1617</v>
      </c>
      <c r="BJ30" s="76">
        <v>1.1852</v>
      </c>
      <c r="BK30" s="76">
        <v>1.2096</v>
      </c>
      <c r="BL30" s="76">
        <v>1.2350000000000001</v>
      </c>
      <c r="BM30" s="76">
        <v>1.2615000000000001</v>
      </c>
      <c r="BN30" s="76">
        <v>1.2891999999999999</v>
      </c>
      <c r="BO30" s="76">
        <v>1.3181</v>
      </c>
      <c r="BP30" s="76">
        <v>1.3483000000000001</v>
      </c>
      <c r="BQ30" s="76">
        <v>1.3798999999999999</v>
      </c>
      <c r="BR30" s="76">
        <v>1.2943</v>
      </c>
      <c r="BS30" s="76">
        <v>1.3266</v>
      </c>
      <c r="BT30" s="76">
        <v>1.3605</v>
      </c>
      <c r="BU30" s="76">
        <v>1.3962000000000001</v>
      </c>
      <c r="BV30" s="76">
        <v>1.4338</v>
      </c>
      <c r="BW30" s="76">
        <v>1.4735</v>
      </c>
      <c r="BX30" s="76">
        <v>1.5155000000000001</v>
      </c>
      <c r="BY30" s="76">
        <v>1.5599000000000001</v>
      </c>
      <c r="BZ30" s="76">
        <v>1.607</v>
      </c>
      <c r="CA30" s="76">
        <v>1.6571</v>
      </c>
      <c r="CB30" s="76">
        <v>1.573</v>
      </c>
      <c r="CC30" s="76">
        <v>1.6237999999999999</v>
      </c>
      <c r="CD30" s="76">
        <v>1.6779999999999999</v>
      </c>
      <c r="CE30" s="76">
        <v>1.736</v>
      </c>
      <c r="CF30" s="76">
        <v>1.7981</v>
      </c>
      <c r="CG30" s="76">
        <v>1.8648</v>
      </c>
      <c r="CH30" s="76">
        <v>1.9366000000000001</v>
      </c>
      <c r="CI30" s="76">
        <v>2.0143</v>
      </c>
      <c r="CJ30" s="76">
        <v>2.0983000000000001</v>
      </c>
      <c r="CK30" s="76">
        <v>2.1898</v>
      </c>
      <c r="CL30" s="76">
        <v>2.2894999999999999</v>
      </c>
      <c r="CM30" s="76">
        <v>2.3988</v>
      </c>
      <c r="CN30" s="76">
        <v>2.5190000000000001</v>
      </c>
      <c r="CO30" s="76">
        <v>2.6518999999999999</v>
      </c>
      <c r="CP30" s="76">
        <v>2.7995999999999999</v>
      </c>
      <c r="CQ30" s="76">
        <v>2.9647000000000001</v>
      </c>
      <c r="CR30" s="76">
        <v>3.1505000000000001</v>
      </c>
      <c r="CS30" s="76">
        <v>3.3612000000000002</v>
      </c>
      <c r="CT30" s="76">
        <v>3.6021999999999998</v>
      </c>
      <c r="CU30" s="76">
        <v>3.8803000000000001</v>
      </c>
      <c r="CV30" s="76">
        <v>4.2049000000000003</v>
      </c>
    </row>
    <row r="31" spans="1:100" x14ac:dyDescent="0.2">
      <c r="A31" s="76" t="s">
        <v>257</v>
      </c>
      <c r="B31" s="76" t="str">
        <f t="shared" si="0"/>
        <v>50m</v>
      </c>
      <c r="C31" s="76">
        <v>0.05</v>
      </c>
      <c r="D31" s="76">
        <v>5.54</v>
      </c>
      <c r="E31" s="76">
        <v>0.51970000000000005</v>
      </c>
      <c r="F31" s="76">
        <v>0.63460000000000005</v>
      </c>
      <c r="G31" s="76">
        <v>0.70660000000000001</v>
      </c>
      <c r="H31" s="76">
        <v>0.75790000000000002</v>
      </c>
      <c r="I31" s="76">
        <v>0.79600000000000004</v>
      </c>
      <c r="J31" s="76">
        <v>0.82689999999999997</v>
      </c>
      <c r="K31" s="76">
        <v>0.85229999999999995</v>
      </c>
      <c r="L31" s="76">
        <v>0.87380000000000002</v>
      </c>
      <c r="M31" s="76">
        <v>0.8921</v>
      </c>
      <c r="N31" s="76">
        <v>0.90669999999999995</v>
      </c>
      <c r="O31" s="76">
        <v>0.92179999999999995</v>
      </c>
      <c r="P31" s="76">
        <v>0.93269999999999997</v>
      </c>
      <c r="Q31" s="76">
        <v>0.94379999999999997</v>
      </c>
      <c r="R31" s="76">
        <v>0.95520000000000005</v>
      </c>
      <c r="S31" s="76">
        <v>0.96350000000000002</v>
      </c>
      <c r="T31" s="76">
        <v>0.97189999999999999</v>
      </c>
      <c r="U31" s="76">
        <v>0.98050000000000004</v>
      </c>
      <c r="V31" s="76">
        <v>0.98750000000000004</v>
      </c>
      <c r="W31" s="76">
        <v>0.99639999999999995</v>
      </c>
      <c r="X31" s="76">
        <v>1</v>
      </c>
      <c r="Y31" s="76">
        <v>1</v>
      </c>
      <c r="Z31" s="76">
        <v>1</v>
      </c>
      <c r="AA31" s="76">
        <v>1</v>
      </c>
      <c r="AB31" s="76">
        <v>1</v>
      </c>
      <c r="AC31" s="76">
        <v>1</v>
      </c>
      <c r="AD31" s="76">
        <v>1</v>
      </c>
      <c r="AE31" s="76">
        <v>1</v>
      </c>
      <c r="AF31" s="76">
        <v>1</v>
      </c>
      <c r="AG31" s="76">
        <v>1</v>
      </c>
      <c r="AH31" s="76">
        <v>0.99819999999999998</v>
      </c>
      <c r="AI31" s="76">
        <v>0.98929999999999996</v>
      </c>
      <c r="AJ31" s="76">
        <v>0.98229999999999995</v>
      </c>
      <c r="AK31" s="76">
        <v>0.97360000000000002</v>
      </c>
      <c r="AL31" s="76">
        <v>0.96679999999999999</v>
      </c>
      <c r="AM31" s="76">
        <v>0.95850000000000002</v>
      </c>
      <c r="AN31" s="76">
        <v>0.95189999999999997</v>
      </c>
      <c r="AO31" s="76">
        <v>0.94540000000000002</v>
      </c>
      <c r="AP31" s="76">
        <v>0.93740000000000001</v>
      </c>
      <c r="AQ31" s="76">
        <v>0.93110000000000004</v>
      </c>
      <c r="AR31" s="76">
        <v>0.92330000000000001</v>
      </c>
      <c r="AS31" s="76">
        <v>0.91720000000000002</v>
      </c>
      <c r="AT31" s="76">
        <v>0.90969999999999995</v>
      </c>
      <c r="AU31" s="76">
        <v>0.90380000000000005</v>
      </c>
      <c r="AV31" s="76">
        <v>0.89790000000000003</v>
      </c>
      <c r="AW31" s="76">
        <v>0.89070000000000005</v>
      </c>
      <c r="AX31" s="76">
        <v>0.88500000000000001</v>
      </c>
      <c r="AY31" s="76">
        <v>0.878</v>
      </c>
      <c r="AZ31" s="76">
        <v>0.87239999999999995</v>
      </c>
      <c r="BA31" s="76">
        <v>0.86699999999999999</v>
      </c>
      <c r="BB31" s="76">
        <v>0.86019999999999996</v>
      </c>
      <c r="BC31" s="76">
        <v>0.85489999999999999</v>
      </c>
      <c r="BD31" s="76">
        <v>0.84840000000000004</v>
      </c>
      <c r="BE31" s="76">
        <v>0.84319999999999995</v>
      </c>
      <c r="BF31" s="76">
        <v>0.83809999999999996</v>
      </c>
      <c r="BG31" s="76">
        <v>0.83179999999999998</v>
      </c>
      <c r="BH31" s="76">
        <v>0.8256</v>
      </c>
      <c r="BI31" s="76">
        <v>0.82069999999999999</v>
      </c>
      <c r="BJ31" s="76">
        <v>0.81589999999999996</v>
      </c>
      <c r="BK31" s="76">
        <v>0.80989999999999995</v>
      </c>
      <c r="BL31" s="76">
        <v>0.80520000000000003</v>
      </c>
      <c r="BM31" s="76">
        <v>0.7994</v>
      </c>
      <c r="BN31" s="76">
        <v>0.79479999999999995</v>
      </c>
      <c r="BO31" s="76">
        <v>0.7903</v>
      </c>
      <c r="BP31" s="76">
        <v>0.78469999999999995</v>
      </c>
      <c r="BQ31" s="76">
        <v>0.78029999999999999</v>
      </c>
      <c r="BR31" s="76">
        <v>0.77480000000000004</v>
      </c>
      <c r="BS31" s="76">
        <v>0.76939999999999997</v>
      </c>
      <c r="BT31" s="76">
        <v>0.7641</v>
      </c>
      <c r="BU31" s="76">
        <v>0.75890000000000002</v>
      </c>
      <c r="BV31" s="76">
        <v>0.75270000000000004</v>
      </c>
      <c r="BW31" s="76">
        <v>0.74760000000000004</v>
      </c>
      <c r="BX31" s="76">
        <v>0.73970000000000002</v>
      </c>
      <c r="BY31" s="76">
        <v>0.73280000000000001</v>
      </c>
      <c r="BZ31" s="76">
        <v>0.72509999999999997</v>
      </c>
      <c r="CA31" s="76">
        <v>0.71760000000000002</v>
      </c>
      <c r="CB31" s="76">
        <v>0.71030000000000004</v>
      </c>
      <c r="CC31" s="76">
        <v>0.70130000000000003</v>
      </c>
      <c r="CD31" s="76">
        <v>0.6925</v>
      </c>
      <c r="CE31" s="76">
        <v>0.68310000000000004</v>
      </c>
      <c r="CF31" s="76">
        <v>0.67479999999999996</v>
      </c>
      <c r="CG31" s="76">
        <v>0.66590000000000005</v>
      </c>
      <c r="CH31" s="76">
        <v>0.64639999999999997</v>
      </c>
      <c r="CI31" s="76">
        <v>0.62739999999999996</v>
      </c>
      <c r="CJ31" s="76">
        <v>0.60880000000000001</v>
      </c>
      <c r="CK31" s="76">
        <v>0.58940000000000003</v>
      </c>
      <c r="CL31" s="76">
        <v>0.57050000000000001</v>
      </c>
      <c r="CM31" s="76">
        <v>0.54049999999999998</v>
      </c>
      <c r="CN31" s="76">
        <v>0.51060000000000005</v>
      </c>
      <c r="CO31" s="76">
        <v>0.48049999999999998</v>
      </c>
      <c r="CP31" s="76">
        <v>0.45040000000000002</v>
      </c>
      <c r="CQ31" s="76">
        <v>0.42030000000000001</v>
      </c>
      <c r="CR31" s="76">
        <v>0.38469999999999999</v>
      </c>
      <c r="CS31" s="76">
        <v>0.34889999999999999</v>
      </c>
      <c r="CT31" s="76">
        <v>0.31319999999999998</v>
      </c>
      <c r="CU31" s="76">
        <v>0.27739999999999998</v>
      </c>
      <c r="CV31" s="76">
        <v>0.2417</v>
      </c>
    </row>
    <row r="32" spans="1:100" x14ac:dyDescent="0.2">
      <c r="A32" s="76" t="s">
        <v>258</v>
      </c>
      <c r="B32" s="76" t="str">
        <f t="shared" si="0"/>
        <v>55m</v>
      </c>
      <c r="C32" s="76">
        <v>5.5E-2</v>
      </c>
      <c r="D32" s="76">
        <v>5.97</v>
      </c>
      <c r="E32" s="76">
        <v>0.52549999999999997</v>
      </c>
      <c r="F32" s="76">
        <v>0.63990000000000002</v>
      </c>
      <c r="G32" s="76">
        <v>0.71240000000000003</v>
      </c>
      <c r="H32" s="76">
        <v>0.76339999999999997</v>
      </c>
      <c r="I32" s="76">
        <v>0.8024</v>
      </c>
      <c r="J32" s="76">
        <v>0.83379999999999999</v>
      </c>
      <c r="K32" s="76">
        <v>0.85899999999999999</v>
      </c>
      <c r="L32" s="76">
        <v>0.88049999999999995</v>
      </c>
      <c r="M32" s="76">
        <v>0.89910000000000001</v>
      </c>
      <c r="N32" s="76">
        <v>0.91420000000000001</v>
      </c>
      <c r="O32" s="76">
        <v>0.92849999999999999</v>
      </c>
      <c r="P32" s="76">
        <v>0.94020000000000004</v>
      </c>
      <c r="Q32" s="76">
        <v>0.95220000000000005</v>
      </c>
      <c r="R32" s="76">
        <v>0.96140000000000003</v>
      </c>
      <c r="S32" s="76">
        <v>0.97070000000000001</v>
      </c>
      <c r="T32" s="76">
        <v>0.97870000000000001</v>
      </c>
      <c r="U32" s="76">
        <v>0.98680000000000001</v>
      </c>
      <c r="V32" s="76">
        <v>0.99329999999999996</v>
      </c>
      <c r="W32" s="76">
        <v>1</v>
      </c>
      <c r="X32" s="76">
        <v>1</v>
      </c>
      <c r="Y32" s="76">
        <v>1</v>
      </c>
      <c r="Z32" s="76">
        <v>1</v>
      </c>
      <c r="AA32" s="76">
        <v>1</v>
      </c>
      <c r="AB32" s="76">
        <v>1</v>
      </c>
      <c r="AC32" s="76">
        <v>1</v>
      </c>
      <c r="AD32" s="76">
        <v>1</v>
      </c>
      <c r="AE32" s="76">
        <v>1</v>
      </c>
      <c r="AF32" s="76">
        <v>1</v>
      </c>
      <c r="AG32" s="76">
        <v>1</v>
      </c>
      <c r="AH32" s="76">
        <v>0.99829999999999997</v>
      </c>
      <c r="AI32" s="76">
        <v>0.99</v>
      </c>
      <c r="AJ32" s="76">
        <v>0.9819</v>
      </c>
      <c r="AK32" s="76">
        <v>0.97389999999999999</v>
      </c>
      <c r="AL32" s="76">
        <v>0.96599999999999997</v>
      </c>
      <c r="AM32" s="76">
        <v>0.95979999999999999</v>
      </c>
      <c r="AN32" s="76">
        <v>0.95220000000000005</v>
      </c>
      <c r="AO32" s="76">
        <v>0.9446</v>
      </c>
      <c r="AP32" s="76">
        <v>0.93720000000000003</v>
      </c>
      <c r="AQ32" s="76">
        <v>0.93140000000000001</v>
      </c>
      <c r="AR32" s="76">
        <v>0.92410000000000003</v>
      </c>
      <c r="AS32" s="76">
        <v>0.91710000000000003</v>
      </c>
      <c r="AT32" s="76">
        <v>0.91010000000000002</v>
      </c>
      <c r="AU32" s="76">
        <v>0.90449999999999997</v>
      </c>
      <c r="AV32" s="76">
        <v>0.89770000000000005</v>
      </c>
      <c r="AW32" s="76">
        <v>0.89100000000000001</v>
      </c>
      <c r="AX32" s="76">
        <v>0.88439999999999996</v>
      </c>
      <c r="AY32" s="76">
        <v>0.87919999999999998</v>
      </c>
      <c r="AZ32" s="76">
        <v>0.87280000000000002</v>
      </c>
      <c r="BA32" s="76">
        <v>0.86650000000000005</v>
      </c>
      <c r="BB32" s="76">
        <v>0.86019999999999996</v>
      </c>
      <c r="BC32" s="76">
        <v>0.85409999999999997</v>
      </c>
      <c r="BD32" s="76">
        <v>0.84919999999999995</v>
      </c>
      <c r="BE32" s="76">
        <v>0.84319999999999995</v>
      </c>
      <c r="BF32" s="76">
        <v>0.83730000000000004</v>
      </c>
      <c r="BG32" s="76">
        <v>0.83150000000000002</v>
      </c>
      <c r="BH32" s="76">
        <v>0.82569999999999999</v>
      </c>
      <c r="BI32" s="76">
        <v>0.82120000000000004</v>
      </c>
      <c r="BJ32" s="76">
        <v>0.81559999999999999</v>
      </c>
      <c r="BK32" s="76">
        <v>0.81</v>
      </c>
      <c r="BL32" s="76">
        <v>0.80459999999999998</v>
      </c>
      <c r="BM32" s="76">
        <v>0.80030000000000001</v>
      </c>
      <c r="BN32" s="76">
        <v>0.79490000000000005</v>
      </c>
      <c r="BO32" s="76">
        <v>0.78969999999999996</v>
      </c>
      <c r="BP32" s="76">
        <v>0.78449999999999998</v>
      </c>
      <c r="BQ32" s="76">
        <v>0.78039999999999998</v>
      </c>
      <c r="BR32" s="76">
        <v>0.77529999999999999</v>
      </c>
      <c r="BS32" s="76">
        <v>0.76929999999999998</v>
      </c>
      <c r="BT32" s="76">
        <v>0.76439999999999997</v>
      </c>
      <c r="BU32" s="76">
        <v>0.75860000000000005</v>
      </c>
      <c r="BV32" s="76">
        <v>0.75280000000000002</v>
      </c>
      <c r="BW32" s="76">
        <v>0.74719999999999998</v>
      </c>
      <c r="BX32" s="76">
        <v>0.73980000000000001</v>
      </c>
      <c r="BY32" s="76">
        <v>0.73250000000000004</v>
      </c>
      <c r="BZ32" s="76">
        <v>0.72540000000000004</v>
      </c>
      <c r="CA32" s="76">
        <v>0.71750000000000003</v>
      </c>
      <c r="CB32" s="76">
        <v>0.70989999999999998</v>
      </c>
      <c r="CC32" s="76">
        <v>0.70069999999999999</v>
      </c>
      <c r="CD32" s="76">
        <v>0.69259999999999999</v>
      </c>
      <c r="CE32" s="76">
        <v>0.68310000000000004</v>
      </c>
      <c r="CF32" s="76">
        <v>0.67459999999999998</v>
      </c>
      <c r="CG32" s="76">
        <v>0.66559999999999997</v>
      </c>
      <c r="CH32" s="76">
        <v>0.64680000000000004</v>
      </c>
      <c r="CI32" s="76">
        <v>0.62780000000000002</v>
      </c>
      <c r="CJ32" s="76">
        <v>0.60860000000000003</v>
      </c>
      <c r="CK32" s="76">
        <v>0.58930000000000005</v>
      </c>
      <c r="CL32" s="76">
        <v>0.57069999999999999</v>
      </c>
      <c r="CM32" s="76">
        <v>0.5403</v>
      </c>
      <c r="CN32" s="76">
        <v>0.51070000000000004</v>
      </c>
      <c r="CO32" s="76">
        <v>0.4803</v>
      </c>
      <c r="CP32" s="76">
        <v>0.4506</v>
      </c>
      <c r="CQ32" s="76">
        <v>0.4204</v>
      </c>
      <c r="CR32" s="76">
        <v>0.38469999999999999</v>
      </c>
      <c r="CS32" s="76">
        <v>0.34889999999999999</v>
      </c>
      <c r="CT32" s="76">
        <v>0.31319999999999998</v>
      </c>
      <c r="CU32" s="76">
        <v>0.27739999999999998</v>
      </c>
      <c r="CV32" s="76">
        <v>0.2417</v>
      </c>
    </row>
    <row r="33" spans="1:100" x14ac:dyDescent="0.2">
      <c r="A33" s="76" t="s">
        <v>259</v>
      </c>
      <c r="B33" s="76" t="str">
        <f t="shared" si="0"/>
        <v>60m</v>
      </c>
      <c r="C33" s="76">
        <v>0.06</v>
      </c>
      <c r="D33" s="76">
        <v>6.39</v>
      </c>
      <c r="E33" s="76">
        <v>0.52939999999999998</v>
      </c>
      <c r="F33" s="76">
        <v>0.64419999999999999</v>
      </c>
      <c r="G33" s="76">
        <v>0.71640000000000004</v>
      </c>
      <c r="H33" s="76">
        <v>0.76800000000000002</v>
      </c>
      <c r="I33" s="76">
        <v>0.80679999999999996</v>
      </c>
      <c r="J33" s="76">
        <v>0.83860000000000001</v>
      </c>
      <c r="K33" s="76">
        <v>0.86350000000000005</v>
      </c>
      <c r="L33" s="76">
        <v>0.88500000000000001</v>
      </c>
      <c r="M33" s="76">
        <v>0.90380000000000005</v>
      </c>
      <c r="N33" s="76">
        <v>0.9194</v>
      </c>
      <c r="O33" s="76">
        <v>0.93279999999999996</v>
      </c>
      <c r="P33" s="76">
        <v>0.94530000000000003</v>
      </c>
      <c r="Q33" s="76">
        <v>0.95520000000000005</v>
      </c>
      <c r="R33" s="76">
        <v>0.96530000000000005</v>
      </c>
      <c r="S33" s="76">
        <v>0.97409999999999997</v>
      </c>
      <c r="T33" s="76">
        <v>0.98160000000000003</v>
      </c>
      <c r="U33" s="76">
        <v>0.98919999999999997</v>
      </c>
      <c r="V33" s="76">
        <v>0.99529999999999996</v>
      </c>
      <c r="W33" s="76">
        <v>1</v>
      </c>
      <c r="X33" s="76">
        <v>1</v>
      </c>
      <c r="Y33" s="76">
        <v>1</v>
      </c>
      <c r="Z33" s="76">
        <v>1</v>
      </c>
      <c r="AA33" s="76">
        <v>1</v>
      </c>
      <c r="AB33" s="76">
        <v>1</v>
      </c>
      <c r="AC33" s="76">
        <v>1</v>
      </c>
      <c r="AD33" s="76">
        <v>1</v>
      </c>
      <c r="AE33" s="76">
        <v>1</v>
      </c>
      <c r="AF33" s="76">
        <v>1</v>
      </c>
      <c r="AG33" s="76">
        <v>1</v>
      </c>
      <c r="AH33" s="76">
        <v>0.99760000000000004</v>
      </c>
      <c r="AI33" s="76">
        <v>0.98929999999999996</v>
      </c>
      <c r="AJ33" s="76">
        <v>0.98180000000000001</v>
      </c>
      <c r="AK33" s="76">
        <v>0.97430000000000005</v>
      </c>
      <c r="AL33" s="76">
        <v>0.9667</v>
      </c>
      <c r="AM33" s="76">
        <v>0.95920000000000005</v>
      </c>
      <c r="AN33" s="76">
        <v>0.95169999999999999</v>
      </c>
      <c r="AO33" s="76">
        <v>0.94469999999999998</v>
      </c>
      <c r="AP33" s="76">
        <v>0.93779999999999997</v>
      </c>
      <c r="AQ33" s="76">
        <v>0.93079999999999996</v>
      </c>
      <c r="AR33" s="76">
        <v>0.92390000000000005</v>
      </c>
      <c r="AS33" s="76">
        <v>0.91690000000000005</v>
      </c>
      <c r="AT33" s="76">
        <v>0.91039999999999999</v>
      </c>
      <c r="AU33" s="76">
        <v>0.90400000000000003</v>
      </c>
      <c r="AV33" s="76">
        <v>0.89749999999999996</v>
      </c>
      <c r="AW33" s="76">
        <v>0.8911</v>
      </c>
      <c r="AX33" s="76">
        <v>0.88460000000000005</v>
      </c>
      <c r="AY33" s="76">
        <v>0.87860000000000005</v>
      </c>
      <c r="AZ33" s="76">
        <v>0.87250000000000005</v>
      </c>
      <c r="BA33" s="76">
        <v>0.86650000000000005</v>
      </c>
      <c r="BB33" s="76">
        <v>0.86040000000000005</v>
      </c>
      <c r="BC33" s="76">
        <v>0.85440000000000005</v>
      </c>
      <c r="BD33" s="76">
        <v>0.8488</v>
      </c>
      <c r="BE33" s="76">
        <v>0.84309999999999996</v>
      </c>
      <c r="BF33" s="76">
        <v>0.83750000000000002</v>
      </c>
      <c r="BG33" s="76">
        <v>0.83179999999999998</v>
      </c>
      <c r="BH33" s="76">
        <v>0.82620000000000005</v>
      </c>
      <c r="BI33" s="76">
        <v>0.82089999999999996</v>
      </c>
      <c r="BJ33" s="76">
        <v>0.81559999999999999</v>
      </c>
      <c r="BK33" s="76">
        <v>0.81040000000000001</v>
      </c>
      <c r="BL33" s="76">
        <v>0.80510000000000004</v>
      </c>
      <c r="BM33" s="76">
        <v>0.79979999999999996</v>
      </c>
      <c r="BN33" s="76">
        <v>0.79490000000000005</v>
      </c>
      <c r="BO33" s="76">
        <v>0.78990000000000005</v>
      </c>
      <c r="BP33" s="76">
        <v>0.78500000000000003</v>
      </c>
      <c r="BQ33" s="76">
        <v>0.78</v>
      </c>
      <c r="BR33" s="76">
        <v>0.77510000000000001</v>
      </c>
      <c r="BS33" s="76">
        <v>0.76959999999999995</v>
      </c>
      <c r="BT33" s="76">
        <v>0.76400000000000001</v>
      </c>
      <c r="BU33" s="76">
        <v>0.75849999999999995</v>
      </c>
      <c r="BV33" s="76">
        <v>0.75290000000000001</v>
      </c>
      <c r="BW33" s="76">
        <v>0.74739999999999995</v>
      </c>
      <c r="BX33" s="76">
        <v>0.7399</v>
      </c>
      <c r="BY33" s="76">
        <v>0.73240000000000005</v>
      </c>
      <c r="BZ33" s="76">
        <v>0.72499999999999998</v>
      </c>
      <c r="CA33" s="76">
        <v>0.71750000000000003</v>
      </c>
      <c r="CB33" s="76">
        <v>0.71</v>
      </c>
      <c r="CC33" s="76">
        <v>0.70109999999999995</v>
      </c>
      <c r="CD33" s="76">
        <v>0.69220000000000004</v>
      </c>
      <c r="CE33" s="76">
        <v>0.68340000000000001</v>
      </c>
      <c r="CF33" s="76">
        <v>0.67449999999999999</v>
      </c>
      <c r="CG33" s="76">
        <v>0.66559999999999997</v>
      </c>
      <c r="CH33" s="76">
        <v>0.64659999999999995</v>
      </c>
      <c r="CI33" s="76">
        <v>0.62760000000000005</v>
      </c>
      <c r="CJ33" s="76">
        <v>0.60850000000000004</v>
      </c>
      <c r="CK33" s="76">
        <v>0.58950000000000002</v>
      </c>
      <c r="CL33" s="76">
        <v>0.57050000000000001</v>
      </c>
      <c r="CM33" s="76">
        <v>0.54049999999999998</v>
      </c>
      <c r="CN33" s="76">
        <v>0.51049999999999995</v>
      </c>
      <c r="CO33" s="76">
        <v>0.48039999999999999</v>
      </c>
      <c r="CP33" s="76">
        <v>0.45040000000000002</v>
      </c>
      <c r="CQ33" s="76">
        <v>0.4204</v>
      </c>
      <c r="CR33" s="76">
        <v>0.38469999999999999</v>
      </c>
      <c r="CS33" s="76">
        <v>0.34889999999999999</v>
      </c>
      <c r="CT33" s="76">
        <v>0.31319999999999998</v>
      </c>
      <c r="CU33" s="76">
        <v>0.27739999999999998</v>
      </c>
      <c r="CV33" s="76">
        <v>0.2417</v>
      </c>
    </row>
    <row r="34" spans="1:100" x14ac:dyDescent="0.2">
      <c r="A34" s="76" t="s">
        <v>260</v>
      </c>
      <c r="B34" s="76" t="str">
        <f t="shared" si="0"/>
        <v>100m</v>
      </c>
      <c r="C34" s="76">
        <v>0.1</v>
      </c>
      <c r="D34" s="76">
        <v>9.7899999999999991</v>
      </c>
      <c r="E34" s="76">
        <v>0.53439999999999999</v>
      </c>
      <c r="F34" s="76">
        <v>0.64410000000000001</v>
      </c>
      <c r="G34" s="76">
        <v>0.71560000000000001</v>
      </c>
      <c r="H34" s="76">
        <v>0.76780000000000004</v>
      </c>
      <c r="I34" s="76">
        <v>0.80779999999999996</v>
      </c>
      <c r="J34" s="76">
        <v>0.84030000000000005</v>
      </c>
      <c r="K34" s="76">
        <v>0.86709999999999998</v>
      </c>
      <c r="L34" s="76">
        <v>0.89</v>
      </c>
      <c r="M34" s="76">
        <v>0.90900000000000003</v>
      </c>
      <c r="N34" s="76">
        <v>0.92530000000000001</v>
      </c>
      <c r="O34" s="76">
        <v>0.9395</v>
      </c>
      <c r="P34" s="76">
        <v>0.95230000000000004</v>
      </c>
      <c r="Q34" s="76">
        <v>0.96360000000000001</v>
      </c>
      <c r="R34" s="76">
        <v>0.97319999999999995</v>
      </c>
      <c r="S34" s="76">
        <v>0.9819</v>
      </c>
      <c r="T34" s="76">
        <v>0.9899</v>
      </c>
      <c r="U34" s="76">
        <v>0.99590000000000001</v>
      </c>
      <c r="V34" s="76">
        <v>1</v>
      </c>
      <c r="W34" s="76">
        <v>1</v>
      </c>
      <c r="X34" s="76">
        <v>1</v>
      </c>
      <c r="Y34" s="76">
        <v>1</v>
      </c>
      <c r="Z34" s="76">
        <v>1</v>
      </c>
      <c r="AA34" s="76">
        <v>1</v>
      </c>
      <c r="AB34" s="76">
        <v>1</v>
      </c>
      <c r="AC34" s="76">
        <v>1</v>
      </c>
      <c r="AD34" s="76">
        <v>1</v>
      </c>
      <c r="AE34" s="76">
        <v>1</v>
      </c>
      <c r="AF34" s="76">
        <v>1</v>
      </c>
      <c r="AG34" s="76">
        <v>1</v>
      </c>
      <c r="AH34" s="76">
        <v>0.99680000000000002</v>
      </c>
      <c r="AI34" s="76">
        <v>0.98929999999999996</v>
      </c>
      <c r="AJ34" s="76">
        <v>0.98229999999999995</v>
      </c>
      <c r="AK34" s="76">
        <v>0.97540000000000004</v>
      </c>
      <c r="AL34" s="76">
        <v>0.96840000000000004</v>
      </c>
      <c r="AM34" s="76">
        <v>0.96150000000000002</v>
      </c>
      <c r="AN34" s="76">
        <v>0.95450000000000002</v>
      </c>
      <c r="AO34" s="76">
        <v>0.94799999999999995</v>
      </c>
      <c r="AP34" s="76">
        <v>0.9415</v>
      </c>
      <c r="AQ34" s="76">
        <v>0.93500000000000005</v>
      </c>
      <c r="AR34" s="76">
        <v>0.92849999999999999</v>
      </c>
      <c r="AS34" s="76">
        <v>0.92200000000000004</v>
      </c>
      <c r="AT34" s="76">
        <v>0.91590000000000005</v>
      </c>
      <c r="AU34" s="76">
        <v>0.90990000000000004</v>
      </c>
      <c r="AV34" s="76">
        <v>0.90380000000000005</v>
      </c>
      <c r="AW34" s="76">
        <v>0.89780000000000004</v>
      </c>
      <c r="AX34" s="76">
        <v>0.89170000000000005</v>
      </c>
      <c r="AY34" s="76">
        <v>0.88600000000000001</v>
      </c>
      <c r="AZ34" s="76">
        <v>0.88029999999999997</v>
      </c>
      <c r="BA34" s="76">
        <v>0.87470000000000003</v>
      </c>
      <c r="BB34" s="76">
        <v>0.86899999999999999</v>
      </c>
      <c r="BC34" s="76">
        <v>0.86329999999999996</v>
      </c>
      <c r="BD34" s="76">
        <v>0.85799999999999998</v>
      </c>
      <c r="BE34" s="76">
        <v>0.85270000000000001</v>
      </c>
      <c r="BF34" s="76">
        <v>0.84730000000000005</v>
      </c>
      <c r="BG34" s="76">
        <v>0.84199999999999997</v>
      </c>
      <c r="BH34" s="76">
        <v>0.8367</v>
      </c>
      <c r="BI34" s="76">
        <v>0.83169999999999999</v>
      </c>
      <c r="BJ34" s="76">
        <v>0.82669999999999999</v>
      </c>
      <c r="BK34" s="76">
        <v>0.82169999999999999</v>
      </c>
      <c r="BL34" s="76">
        <v>0.81669999999999998</v>
      </c>
      <c r="BM34" s="76">
        <v>0.81169999999999998</v>
      </c>
      <c r="BN34" s="76">
        <v>0.80700000000000005</v>
      </c>
      <c r="BO34" s="76">
        <v>0.80230000000000001</v>
      </c>
      <c r="BP34" s="76">
        <v>0.79749999999999999</v>
      </c>
      <c r="BQ34" s="76">
        <v>0.79279999999999995</v>
      </c>
      <c r="BR34" s="76">
        <v>0.78810000000000002</v>
      </c>
      <c r="BS34" s="76">
        <v>0.77880000000000005</v>
      </c>
      <c r="BT34" s="76">
        <v>0.76949999999999996</v>
      </c>
      <c r="BU34" s="76">
        <v>0.76029999999999998</v>
      </c>
      <c r="BV34" s="76">
        <v>0.751</v>
      </c>
      <c r="BW34" s="76">
        <v>0.74170000000000003</v>
      </c>
      <c r="BX34" s="76">
        <v>0.73119999999999996</v>
      </c>
      <c r="BY34" s="76">
        <v>0.7208</v>
      </c>
      <c r="BZ34" s="76">
        <v>0.71030000000000004</v>
      </c>
      <c r="CA34" s="76">
        <v>0.69989999999999997</v>
      </c>
      <c r="CB34" s="76">
        <v>0.68940000000000001</v>
      </c>
      <c r="CC34" s="76">
        <v>0.67779999999999996</v>
      </c>
      <c r="CD34" s="76">
        <v>0.6663</v>
      </c>
      <c r="CE34" s="76">
        <v>0.65469999999999995</v>
      </c>
      <c r="CF34" s="76">
        <v>0.64319999999999999</v>
      </c>
      <c r="CG34" s="76">
        <v>0.63160000000000005</v>
      </c>
      <c r="CH34" s="76">
        <v>0.62050000000000005</v>
      </c>
      <c r="CI34" s="76">
        <v>0.60929999999999995</v>
      </c>
      <c r="CJ34" s="76">
        <v>0.59819999999999995</v>
      </c>
      <c r="CK34" s="76">
        <v>0.58699999999999997</v>
      </c>
      <c r="CL34" s="76">
        <v>0.57589999999999997</v>
      </c>
      <c r="CM34" s="76">
        <v>0.55920000000000003</v>
      </c>
      <c r="CN34" s="76">
        <v>0.54249999999999998</v>
      </c>
      <c r="CO34" s="76">
        <v>0.52590000000000003</v>
      </c>
      <c r="CP34" s="76">
        <v>0.50919999999999999</v>
      </c>
      <c r="CQ34" s="76">
        <v>0.49249999999999999</v>
      </c>
      <c r="CR34" s="76">
        <v>0.44230000000000003</v>
      </c>
      <c r="CS34" s="76">
        <v>0.39219999999999999</v>
      </c>
      <c r="CT34" s="76">
        <v>0.34200000000000003</v>
      </c>
      <c r="CU34" s="76">
        <v>0.29189999999999999</v>
      </c>
      <c r="CV34" s="76">
        <v>0.2417</v>
      </c>
    </row>
    <row r="35" spans="1:100" x14ac:dyDescent="0.2">
      <c r="A35" s="76" t="s">
        <v>261</v>
      </c>
      <c r="B35" s="76" t="str">
        <f t="shared" si="0"/>
        <v>200m</v>
      </c>
      <c r="C35" s="76">
        <v>0.2</v>
      </c>
      <c r="D35" s="76">
        <v>19.32</v>
      </c>
      <c r="E35" s="76">
        <v>0.51690000000000003</v>
      </c>
      <c r="F35" s="76">
        <v>0.6129</v>
      </c>
      <c r="G35" s="76">
        <v>0.68120000000000003</v>
      </c>
      <c r="H35" s="76">
        <v>0.73399999999999999</v>
      </c>
      <c r="I35" s="76">
        <v>0.77649999999999997</v>
      </c>
      <c r="J35" s="76">
        <v>0.81210000000000004</v>
      </c>
      <c r="K35" s="76">
        <v>0.84260000000000002</v>
      </c>
      <c r="L35" s="76">
        <v>0.86870000000000003</v>
      </c>
      <c r="M35" s="76">
        <v>0.89200000000000002</v>
      </c>
      <c r="N35" s="76">
        <v>0.91259999999999997</v>
      </c>
      <c r="O35" s="76">
        <v>0.93110000000000004</v>
      </c>
      <c r="P35" s="76">
        <v>0.94750000000000001</v>
      </c>
      <c r="Q35" s="76">
        <v>0.96260000000000001</v>
      </c>
      <c r="R35" s="76">
        <v>0.97629999999999995</v>
      </c>
      <c r="S35" s="76">
        <v>0.98919999999999997</v>
      </c>
      <c r="T35" s="76">
        <v>1</v>
      </c>
      <c r="U35" s="76">
        <v>1</v>
      </c>
      <c r="V35" s="76">
        <v>1</v>
      </c>
      <c r="W35" s="76">
        <v>1</v>
      </c>
      <c r="X35" s="76">
        <v>1</v>
      </c>
      <c r="Y35" s="76">
        <v>1</v>
      </c>
      <c r="Z35" s="76">
        <v>1</v>
      </c>
      <c r="AA35" s="76">
        <v>1</v>
      </c>
      <c r="AB35" s="76">
        <v>1</v>
      </c>
      <c r="AC35" s="76">
        <v>1</v>
      </c>
      <c r="AD35" s="76">
        <v>1</v>
      </c>
      <c r="AE35" s="76">
        <v>0.99590000000000001</v>
      </c>
      <c r="AF35" s="76">
        <v>0.9879</v>
      </c>
      <c r="AG35" s="76">
        <v>0.98</v>
      </c>
      <c r="AH35" s="76">
        <v>0.97199999999999998</v>
      </c>
      <c r="AI35" s="76">
        <v>0.96409999999999996</v>
      </c>
      <c r="AJ35" s="76">
        <v>0.95679999999999998</v>
      </c>
      <c r="AK35" s="76">
        <v>0.94940000000000002</v>
      </c>
      <c r="AL35" s="76">
        <v>0.94210000000000005</v>
      </c>
      <c r="AM35" s="76">
        <v>0.93469999999999998</v>
      </c>
      <c r="AN35" s="76">
        <v>0.9274</v>
      </c>
      <c r="AO35" s="76">
        <v>0.92059999999999997</v>
      </c>
      <c r="AP35" s="76">
        <v>0.91379999999999995</v>
      </c>
      <c r="AQ35" s="76">
        <v>0.90710000000000002</v>
      </c>
      <c r="AR35" s="76">
        <v>0.90029999999999999</v>
      </c>
      <c r="AS35" s="76">
        <v>0.89349999999999996</v>
      </c>
      <c r="AT35" s="76">
        <v>0.88719999999999999</v>
      </c>
      <c r="AU35" s="76">
        <v>0.88090000000000002</v>
      </c>
      <c r="AV35" s="76">
        <v>0.87450000000000006</v>
      </c>
      <c r="AW35" s="76">
        <v>0.86819999999999997</v>
      </c>
      <c r="AX35" s="76">
        <v>0.8619</v>
      </c>
      <c r="AY35" s="76">
        <v>0.85599999999999998</v>
      </c>
      <c r="AZ35" s="76">
        <v>0.85009999999999997</v>
      </c>
      <c r="BA35" s="76">
        <v>0.84430000000000005</v>
      </c>
      <c r="BB35" s="76">
        <v>0.83840000000000003</v>
      </c>
      <c r="BC35" s="76">
        <v>0.83250000000000002</v>
      </c>
      <c r="BD35" s="76">
        <v>0.82699999999999996</v>
      </c>
      <c r="BE35" s="76">
        <v>0.82150000000000001</v>
      </c>
      <c r="BF35" s="76">
        <v>0.81599999999999995</v>
      </c>
      <c r="BG35" s="76">
        <v>0.8105</v>
      </c>
      <c r="BH35" s="76">
        <v>0.80500000000000005</v>
      </c>
      <c r="BI35" s="76">
        <v>0.79990000000000006</v>
      </c>
      <c r="BJ35" s="76">
        <v>0.79469999999999996</v>
      </c>
      <c r="BK35" s="76">
        <v>0.78959999999999997</v>
      </c>
      <c r="BL35" s="76">
        <v>0.78439999999999999</v>
      </c>
      <c r="BM35" s="76">
        <v>0.77929999999999999</v>
      </c>
      <c r="BN35" s="76">
        <v>0.7732</v>
      </c>
      <c r="BO35" s="76">
        <v>0.7671</v>
      </c>
      <c r="BP35" s="76">
        <v>0.76100000000000001</v>
      </c>
      <c r="BQ35" s="76">
        <v>0.75490000000000002</v>
      </c>
      <c r="BR35" s="76">
        <v>0.74880000000000002</v>
      </c>
      <c r="BS35" s="76">
        <v>0.73750000000000004</v>
      </c>
      <c r="BT35" s="76">
        <v>0.72629999999999995</v>
      </c>
      <c r="BU35" s="76">
        <v>0.71499999999999997</v>
      </c>
      <c r="BV35" s="76">
        <v>0.70379999999999998</v>
      </c>
      <c r="BW35" s="76">
        <v>0.6925</v>
      </c>
      <c r="BX35" s="76">
        <v>0.68110000000000004</v>
      </c>
      <c r="BY35" s="76">
        <v>0.66969999999999996</v>
      </c>
      <c r="BZ35" s="76">
        <v>0.6583</v>
      </c>
      <c r="CA35" s="76">
        <v>0.64690000000000003</v>
      </c>
      <c r="CB35" s="76">
        <v>0.63549999999999995</v>
      </c>
      <c r="CC35" s="76">
        <v>0.622</v>
      </c>
      <c r="CD35" s="76">
        <v>0.60860000000000003</v>
      </c>
      <c r="CE35" s="76">
        <v>0.59509999999999996</v>
      </c>
      <c r="CF35" s="76">
        <v>0.58169999999999999</v>
      </c>
      <c r="CG35" s="76">
        <v>0.56820000000000004</v>
      </c>
      <c r="CH35" s="76">
        <v>0.54879999999999995</v>
      </c>
      <c r="CI35" s="76">
        <v>0.52939999999999998</v>
      </c>
      <c r="CJ35" s="76">
        <v>0.51</v>
      </c>
      <c r="CK35" s="76">
        <v>0.49059999999999998</v>
      </c>
      <c r="CL35" s="76">
        <v>0.47120000000000001</v>
      </c>
      <c r="CM35" s="76">
        <v>0.45269999999999999</v>
      </c>
      <c r="CN35" s="76">
        <v>0.43419999999999997</v>
      </c>
      <c r="CO35" s="76">
        <v>0.4158</v>
      </c>
      <c r="CP35" s="76">
        <v>0.39729999999999999</v>
      </c>
      <c r="CQ35" s="76">
        <v>0.37880000000000003</v>
      </c>
      <c r="CR35" s="76">
        <v>0.35139999999999999</v>
      </c>
      <c r="CS35" s="76">
        <v>0.32400000000000001</v>
      </c>
      <c r="CT35" s="76">
        <v>0.29649999999999999</v>
      </c>
      <c r="CU35" s="76">
        <v>0.26910000000000001</v>
      </c>
      <c r="CV35" s="76">
        <v>0.2417</v>
      </c>
    </row>
    <row r="36" spans="1:100" x14ac:dyDescent="0.2">
      <c r="A36" s="76" t="s">
        <v>262</v>
      </c>
      <c r="B36" s="76" t="str">
        <f t="shared" si="0"/>
        <v>300m</v>
      </c>
      <c r="C36" s="76">
        <v>0.3</v>
      </c>
      <c r="D36" s="76">
        <v>30</v>
      </c>
      <c r="E36" s="76">
        <v>0.52500000000000002</v>
      </c>
      <c r="F36" s="76">
        <v>0.61370000000000002</v>
      </c>
      <c r="G36" s="76">
        <v>0.67949999999999999</v>
      </c>
      <c r="H36" s="76">
        <v>0.73150000000000004</v>
      </c>
      <c r="I36" s="76">
        <v>0.77459999999999996</v>
      </c>
      <c r="J36" s="76">
        <v>0.81079999999999997</v>
      </c>
      <c r="K36" s="76">
        <v>0.84199999999999997</v>
      </c>
      <c r="L36" s="76">
        <v>0.86909999999999998</v>
      </c>
      <c r="M36" s="76">
        <v>0.8931</v>
      </c>
      <c r="N36" s="76">
        <v>0.91410000000000002</v>
      </c>
      <c r="O36" s="76">
        <v>0.93279999999999996</v>
      </c>
      <c r="P36" s="76">
        <v>0.94940000000000002</v>
      </c>
      <c r="Q36" s="76">
        <v>0.96399999999999997</v>
      </c>
      <c r="R36" s="76">
        <v>0.97719999999999996</v>
      </c>
      <c r="S36" s="76">
        <v>0.98909999999999998</v>
      </c>
      <c r="T36" s="76">
        <v>0.99929999999999997</v>
      </c>
      <c r="U36" s="76">
        <v>1</v>
      </c>
      <c r="V36" s="76">
        <v>1</v>
      </c>
      <c r="W36" s="76">
        <v>1</v>
      </c>
      <c r="X36" s="76">
        <v>1</v>
      </c>
      <c r="Y36" s="76">
        <v>1</v>
      </c>
      <c r="Z36" s="76">
        <v>1</v>
      </c>
      <c r="AA36" s="76">
        <v>1</v>
      </c>
      <c r="AB36" s="76">
        <v>1</v>
      </c>
      <c r="AC36" s="76">
        <v>1</v>
      </c>
      <c r="AD36" s="76">
        <v>1</v>
      </c>
      <c r="AE36" s="76">
        <v>0.99829999999999997</v>
      </c>
      <c r="AF36" s="76">
        <v>0.99039999999999995</v>
      </c>
      <c r="AG36" s="76">
        <v>0.98260000000000003</v>
      </c>
      <c r="AH36" s="76">
        <v>0.97499999999999998</v>
      </c>
      <c r="AI36" s="76">
        <v>0.96709999999999996</v>
      </c>
      <c r="AJ36" s="76">
        <v>0.96</v>
      </c>
      <c r="AK36" s="76">
        <v>0.95269999999999999</v>
      </c>
      <c r="AL36" s="76">
        <v>0.94550000000000001</v>
      </c>
      <c r="AM36" s="76">
        <v>0.93840000000000001</v>
      </c>
      <c r="AN36" s="76">
        <v>0.93110000000000004</v>
      </c>
      <c r="AO36" s="76">
        <v>0.92449999999999999</v>
      </c>
      <c r="AP36" s="76">
        <v>0.91800000000000004</v>
      </c>
      <c r="AQ36" s="76">
        <v>0.9113</v>
      </c>
      <c r="AR36" s="76">
        <v>0.90469999999999995</v>
      </c>
      <c r="AS36" s="76">
        <v>0.89790000000000003</v>
      </c>
      <c r="AT36" s="76">
        <v>0.89180000000000004</v>
      </c>
      <c r="AU36" s="76">
        <v>0.88549999999999995</v>
      </c>
      <c r="AV36" s="76">
        <v>0.87919999999999998</v>
      </c>
      <c r="AW36" s="76">
        <v>0.87309999999999999</v>
      </c>
      <c r="AX36" s="76">
        <v>0.86680000000000001</v>
      </c>
      <c r="AY36" s="76">
        <v>0.86109999999999998</v>
      </c>
      <c r="AZ36" s="76">
        <v>0.85519999999999996</v>
      </c>
      <c r="BA36" s="76">
        <v>0.84960000000000002</v>
      </c>
      <c r="BB36" s="76">
        <v>0.84360000000000002</v>
      </c>
      <c r="BC36" s="76">
        <v>0.83799999999999997</v>
      </c>
      <c r="BD36" s="76">
        <v>0.83240000000000003</v>
      </c>
      <c r="BE36" s="76">
        <v>0.82709999999999995</v>
      </c>
      <c r="BF36" s="76">
        <v>0.82169999999999999</v>
      </c>
      <c r="BG36" s="76">
        <v>0.81610000000000005</v>
      </c>
      <c r="BH36" s="76">
        <v>0.81079999999999997</v>
      </c>
      <c r="BI36" s="76">
        <v>0.80579999999999996</v>
      </c>
      <c r="BJ36" s="76">
        <v>0.80059999999999998</v>
      </c>
      <c r="BK36" s="76">
        <v>0.79549999999999998</v>
      </c>
      <c r="BL36" s="76">
        <v>0.79049999999999998</v>
      </c>
      <c r="BM36" s="76">
        <v>0.78549999999999998</v>
      </c>
      <c r="BN36" s="76">
        <v>0.77659999999999996</v>
      </c>
      <c r="BO36" s="76">
        <v>0.76749999999999996</v>
      </c>
      <c r="BP36" s="76">
        <v>0.75829999999999997</v>
      </c>
      <c r="BQ36" s="76">
        <v>0.74939999999999996</v>
      </c>
      <c r="BR36" s="76">
        <v>0.74039999999999995</v>
      </c>
      <c r="BS36" s="76">
        <v>0.72799999999999998</v>
      </c>
      <c r="BT36" s="76">
        <v>0.71560000000000001</v>
      </c>
      <c r="BU36" s="76">
        <v>0.70320000000000005</v>
      </c>
      <c r="BV36" s="76">
        <v>0.69079999999999997</v>
      </c>
      <c r="BW36" s="76">
        <v>0.6784</v>
      </c>
      <c r="BX36" s="76">
        <v>0.66710000000000003</v>
      </c>
      <c r="BY36" s="76">
        <v>0.65569999999999995</v>
      </c>
      <c r="BZ36" s="76">
        <v>0.64449999999999996</v>
      </c>
      <c r="CA36" s="76">
        <v>0.63319999999999999</v>
      </c>
      <c r="CB36" s="76">
        <v>0.62190000000000001</v>
      </c>
      <c r="CC36" s="76">
        <v>0.60699999999999998</v>
      </c>
      <c r="CD36" s="76">
        <v>0.59209999999999996</v>
      </c>
      <c r="CE36" s="76">
        <v>0.57709999999999995</v>
      </c>
      <c r="CF36" s="76">
        <v>0.56230000000000002</v>
      </c>
      <c r="CG36" s="76">
        <v>0.5474</v>
      </c>
      <c r="CH36" s="76">
        <v>0.52869999999999995</v>
      </c>
      <c r="CI36" s="76">
        <v>0.50990000000000002</v>
      </c>
      <c r="CJ36" s="76">
        <v>0.49120000000000003</v>
      </c>
      <c r="CK36" s="76">
        <v>0.47249999999999998</v>
      </c>
      <c r="CL36" s="76">
        <v>0.45369999999999999</v>
      </c>
      <c r="CM36" s="76">
        <v>0.43269999999999997</v>
      </c>
      <c r="CN36" s="76">
        <v>0.41170000000000001</v>
      </c>
      <c r="CO36" s="76">
        <v>0.39069999999999999</v>
      </c>
      <c r="CP36" s="76">
        <v>0.36969999999999997</v>
      </c>
      <c r="CQ36" s="76">
        <v>0.34870000000000001</v>
      </c>
      <c r="CR36" s="76">
        <v>0.32729999999999998</v>
      </c>
      <c r="CS36" s="76">
        <v>0.30590000000000001</v>
      </c>
      <c r="CT36" s="76">
        <v>0.28449999999999998</v>
      </c>
      <c r="CU36" s="76">
        <v>0.2631</v>
      </c>
      <c r="CV36" s="76">
        <v>0.2417</v>
      </c>
    </row>
    <row r="37" spans="1:100" x14ac:dyDescent="0.2">
      <c r="A37" s="76" t="s">
        <v>263</v>
      </c>
      <c r="B37" s="76" t="str">
        <f t="shared" si="0"/>
        <v>400m</v>
      </c>
      <c r="C37" s="76">
        <v>0.4</v>
      </c>
      <c r="D37" s="76">
        <v>43.18</v>
      </c>
      <c r="E37" s="76">
        <v>0.53310000000000002</v>
      </c>
      <c r="F37" s="76">
        <v>0.61460000000000004</v>
      </c>
      <c r="G37" s="76">
        <v>0.67769999999999997</v>
      </c>
      <c r="H37" s="76">
        <v>0.72909999999999997</v>
      </c>
      <c r="I37" s="76">
        <v>0.77249999999999996</v>
      </c>
      <c r="J37" s="76">
        <v>0.8095</v>
      </c>
      <c r="K37" s="76">
        <v>0.84160000000000001</v>
      </c>
      <c r="L37" s="76">
        <v>0.86950000000000005</v>
      </c>
      <c r="M37" s="76">
        <v>0.89400000000000002</v>
      </c>
      <c r="N37" s="76">
        <v>0.91559999999999997</v>
      </c>
      <c r="O37" s="76">
        <v>0.93440000000000001</v>
      </c>
      <c r="P37" s="76">
        <v>0.95109999999999995</v>
      </c>
      <c r="Q37" s="76">
        <v>0.96560000000000001</v>
      </c>
      <c r="R37" s="76">
        <v>0.97829999999999995</v>
      </c>
      <c r="S37" s="76">
        <v>0.98899999999999999</v>
      </c>
      <c r="T37" s="76">
        <v>0.99839999999999995</v>
      </c>
      <c r="U37" s="76">
        <v>1</v>
      </c>
      <c r="V37" s="76">
        <v>1</v>
      </c>
      <c r="W37" s="76">
        <v>1</v>
      </c>
      <c r="X37" s="76">
        <v>1</v>
      </c>
      <c r="Y37" s="76">
        <v>1</v>
      </c>
      <c r="Z37" s="76">
        <v>1</v>
      </c>
      <c r="AA37" s="76">
        <v>1</v>
      </c>
      <c r="AB37" s="76">
        <v>1</v>
      </c>
      <c r="AC37" s="76">
        <v>1</v>
      </c>
      <c r="AD37" s="76">
        <v>1</v>
      </c>
      <c r="AE37" s="76">
        <v>1</v>
      </c>
      <c r="AF37" s="76">
        <v>0.9929</v>
      </c>
      <c r="AG37" s="76">
        <v>0.98540000000000005</v>
      </c>
      <c r="AH37" s="76">
        <v>0.9778</v>
      </c>
      <c r="AI37" s="76">
        <v>0.97019999999999995</v>
      </c>
      <c r="AJ37" s="76">
        <v>0.96319999999999995</v>
      </c>
      <c r="AK37" s="76">
        <v>0.95609999999999995</v>
      </c>
      <c r="AL37" s="76">
        <v>0.94910000000000005</v>
      </c>
      <c r="AM37" s="76">
        <v>0.94199999999999995</v>
      </c>
      <c r="AN37" s="76">
        <v>0.93500000000000005</v>
      </c>
      <c r="AO37" s="76">
        <v>0.92849999999999999</v>
      </c>
      <c r="AP37" s="76">
        <v>0.92190000000000005</v>
      </c>
      <c r="AQ37" s="76">
        <v>0.91539999999999999</v>
      </c>
      <c r="AR37" s="76">
        <v>0.90880000000000005</v>
      </c>
      <c r="AS37" s="76">
        <v>0.90229999999999999</v>
      </c>
      <c r="AT37" s="76">
        <v>0.8962</v>
      </c>
      <c r="AU37" s="76">
        <v>0.8901</v>
      </c>
      <c r="AV37" s="76">
        <v>0.88400000000000001</v>
      </c>
      <c r="AW37" s="76">
        <v>0.87790000000000001</v>
      </c>
      <c r="AX37" s="76">
        <v>0.87180000000000002</v>
      </c>
      <c r="AY37" s="76">
        <v>0.86609999999999998</v>
      </c>
      <c r="AZ37" s="76">
        <v>0.86040000000000005</v>
      </c>
      <c r="BA37" s="76">
        <v>0.85470000000000002</v>
      </c>
      <c r="BB37" s="76">
        <v>0.84899999999999998</v>
      </c>
      <c r="BC37" s="76">
        <v>0.84330000000000005</v>
      </c>
      <c r="BD37" s="76">
        <v>0.83799999999999997</v>
      </c>
      <c r="BE37" s="76">
        <v>0.83260000000000001</v>
      </c>
      <c r="BF37" s="76">
        <v>0.82730000000000004</v>
      </c>
      <c r="BG37" s="76">
        <v>0.82189999999999996</v>
      </c>
      <c r="BH37" s="76">
        <v>0.81659999999999999</v>
      </c>
      <c r="BI37" s="76">
        <v>0.81159999999999999</v>
      </c>
      <c r="BJ37" s="76">
        <v>0.80659999999999998</v>
      </c>
      <c r="BK37" s="76">
        <v>0.80159999999999998</v>
      </c>
      <c r="BL37" s="76">
        <v>0.79659999999999997</v>
      </c>
      <c r="BM37" s="76">
        <v>0.79159999999999997</v>
      </c>
      <c r="BN37" s="76">
        <v>0.77969999999999995</v>
      </c>
      <c r="BO37" s="76">
        <v>0.76770000000000005</v>
      </c>
      <c r="BP37" s="76">
        <v>0.75580000000000003</v>
      </c>
      <c r="BQ37" s="76">
        <v>0.74380000000000002</v>
      </c>
      <c r="BR37" s="76">
        <v>0.7319</v>
      </c>
      <c r="BS37" s="76">
        <v>0.71840000000000004</v>
      </c>
      <c r="BT37" s="76">
        <v>0.70489999999999997</v>
      </c>
      <c r="BU37" s="76">
        <v>0.69130000000000003</v>
      </c>
      <c r="BV37" s="76">
        <v>0.67779999999999996</v>
      </c>
      <c r="BW37" s="76">
        <v>0.6643</v>
      </c>
      <c r="BX37" s="76">
        <v>0.65310000000000001</v>
      </c>
      <c r="BY37" s="76">
        <v>0.64190000000000003</v>
      </c>
      <c r="BZ37" s="76">
        <v>0.63060000000000005</v>
      </c>
      <c r="CA37" s="76">
        <v>0.61939999999999995</v>
      </c>
      <c r="CB37" s="76">
        <v>0.60819999999999996</v>
      </c>
      <c r="CC37" s="76">
        <v>0.59189999999999998</v>
      </c>
      <c r="CD37" s="76">
        <v>0.5756</v>
      </c>
      <c r="CE37" s="76">
        <v>0.55920000000000003</v>
      </c>
      <c r="CF37" s="76">
        <v>0.54290000000000005</v>
      </c>
      <c r="CG37" s="76">
        <v>0.52659999999999996</v>
      </c>
      <c r="CH37" s="76">
        <v>0.50849999999999995</v>
      </c>
      <c r="CI37" s="76">
        <v>0.4904</v>
      </c>
      <c r="CJ37" s="76">
        <v>0.47239999999999999</v>
      </c>
      <c r="CK37" s="76">
        <v>0.45429999999999998</v>
      </c>
      <c r="CL37" s="76">
        <v>0.43619999999999998</v>
      </c>
      <c r="CM37" s="76">
        <v>0.41270000000000001</v>
      </c>
      <c r="CN37" s="76">
        <v>0.3891</v>
      </c>
      <c r="CO37" s="76">
        <v>0.36559999999999998</v>
      </c>
      <c r="CP37" s="76">
        <v>0.34200000000000003</v>
      </c>
      <c r="CQ37" s="76">
        <v>0.31850000000000001</v>
      </c>
      <c r="CR37" s="76">
        <v>0.30309999999999998</v>
      </c>
      <c r="CS37" s="76">
        <v>0.2878</v>
      </c>
      <c r="CT37" s="76">
        <v>0.27239999999999998</v>
      </c>
      <c r="CU37" s="76">
        <v>0.2571</v>
      </c>
      <c r="CV37" s="76">
        <v>0.2417</v>
      </c>
    </row>
    <row r="38" spans="1:100" x14ac:dyDescent="0.2">
      <c r="A38" s="76" t="s">
        <v>264</v>
      </c>
      <c r="B38" s="76" t="str">
        <f t="shared" si="0"/>
        <v>500m</v>
      </c>
      <c r="C38" s="76">
        <v>0.5</v>
      </c>
      <c r="D38" s="76">
        <v>57.66</v>
      </c>
      <c r="E38" s="76">
        <v>0.53869999999999996</v>
      </c>
      <c r="F38" s="76">
        <v>0.6159</v>
      </c>
      <c r="G38" s="76">
        <v>0.67689999999999995</v>
      </c>
      <c r="H38" s="76">
        <v>0.72719999999999996</v>
      </c>
      <c r="I38" s="76">
        <v>0.77010000000000001</v>
      </c>
      <c r="J38" s="76">
        <v>0.80700000000000005</v>
      </c>
      <c r="K38" s="76">
        <v>0.83919999999999995</v>
      </c>
      <c r="L38" s="76">
        <v>0.86729999999999996</v>
      </c>
      <c r="M38" s="76">
        <v>0.89219999999999999</v>
      </c>
      <c r="N38" s="76">
        <v>0.91390000000000005</v>
      </c>
      <c r="O38" s="76">
        <v>0.93300000000000005</v>
      </c>
      <c r="P38" s="76">
        <v>0.94979999999999998</v>
      </c>
      <c r="Q38" s="76">
        <v>0.96440000000000003</v>
      </c>
      <c r="R38" s="76">
        <v>0.97699999999999998</v>
      </c>
      <c r="S38" s="76">
        <v>0.98770000000000002</v>
      </c>
      <c r="T38" s="76">
        <v>0.99690000000000001</v>
      </c>
      <c r="U38" s="76">
        <v>0.99980000000000002</v>
      </c>
      <c r="V38" s="76">
        <v>1</v>
      </c>
      <c r="W38" s="76">
        <v>1</v>
      </c>
      <c r="X38" s="76">
        <v>1</v>
      </c>
      <c r="Y38" s="76">
        <v>1</v>
      </c>
      <c r="Z38" s="76">
        <v>1</v>
      </c>
      <c r="AA38" s="76">
        <v>1</v>
      </c>
      <c r="AB38" s="76">
        <v>1</v>
      </c>
      <c r="AC38" s="76">
        <v>1</v>
      </c>
      <c r="AD38" s="76">
        <v>1</v>
      </c>
      <c r="AE38" s="76">
        <v>1</v>
      </c>
      <c r="AF38" s="76">
        <v>1</v>
      </c>
      <c r="AG38" s="76">
        <v>0.99350000000000005</v>
      </c>
      <c r="AH38" s="76">
        <v>0.98509999999999998</v>
      </c>
      <c r="AI38" s="76">
        <v>0.97699999999999998</v>
      </c>
      <c r="AJ38" s="76">
        <v>0.96940000000000004</v>
      </c>
      <c r="AK38" s="76">
        <v>0.96160000000000001</v>
      </c>
      <c r="AL38" s="76">
        <v>0.95420000000000005</v>
      </c>
      <c r="AM38" s="76">
        <v>0.94650000000000001</v>
      </c>
      <c r="AN38" s="76">
        <v>0.93889999999999996</v>
      </c>
      <c r="AO38" s="76">
        <v>0.93200000000000005</v>
      </c>
      <c r="AP38" s="76">
        <v>0.92479999999999996</v>
      </c>
      <c r="AQ38" s="76">
        <v>0.91790000000000005</v>
      </c>
      <c r="AR38" s="76">
        <v>0.91080000000000005</v>
      </c>
      <c r="AS38" s="76">
        <v>0.90380000000000005</v>
      </c>
      <c r="AT38" s="76">
        <v>0.8972</v>
      </c>
      <c r="AU38" s="76">
        <v>0.89059999999999995</v>
      </c>
      <c r="AV38" s="76">
        <v>0.88419999999999999</v>
      </c>
      <c r="AW38" s="76">
        <v>0.87780000000000002</v>
      </c>
      <c r="AX38" s="76">
        <v>0.87129999999999996</v>
      </c>
      <c r="AY38" s="76">
        <v>0.86509999999999998</v>
      </c>
      <c r="AZ38" s="76">
        <v>0.85909999999999997</v>
      </c>
      <c r="BA38" s="76">
        <v>0.85299999999999998</v>
      </c>
      <c r="BB38" s="76">
        <v>0.84689999999999999</v>
      </c>
      <c r="BC38" s="76">
        <v>0.84089999999999998</v>
      </c>
      <c r="BD38" s="76">
        <v>0.83530000000000004</v>
      </c>
      <c r="BE38" s="76">
        <v>0.8296</v>
      </c>
      <c r="BF38" s="76">
        <v>0.82389999999999997</v>
      </c>
      <c r="BG38" s="76">
        <v>0.81830000000000003</v>
      </c>
      <c r="BH38" s="76">
        <v>0.81269999999999998</v>
      </c>
      <c r="BI38" s="76">
        <v>0.80740000000000001</v>
      </c>
      <c r="BJ38" s="76">
        <v>0.80210000000000004</v>
      </c>
      <c r="BK38" s="76">
        <v>0.79679999999999995</v>
      </c>
      <c r="BL38" s="76">
        <v>0.79159999999999997</v>
      </c>
      <c r="BM38" s="76">
        <v>0.7863</v>
      </c>
      <c r="BN38" s="76">
        <v>0.77539999999999998</v>
      </c>
      <c r="BO38" s="76">
        <v>0.76439999999999997</v>
      </c>
      <c r="BP38" s="76">
        <v>0.75339999999999996</v>
      </c>
      <c r="BQ38" s="76">
        <v>0.74239999999999995</v>
      </c>
      <c r="BR38" s="76">
        <v>0.73140000000000005</v>
      </c>
      <c r="BS38" s="76">
        <v>0.71860000000000002</v>
      </c>
      <c r="BT38" s="76">
        <v>0.70569999999999999</v>
      </c>
      <c r="BU38" s="76">
        <v>0.69279999999999997</v>
      </c>
      <c r="BV38" s="76">
        <v>0.67989999999999995</v>
      </c>
      <c r="BW38" s="76">
        <v>0.66710000000000003</v>
      </c>
      <c r="BX38" s="76">
        <v>0.65590000000000004</v>
      </c>
      <c r="BY38" s="76">
        <v>0.64480000000000004</v>
      </c>
      <c r="BZ38" s="76">
        <v>0.63349999999999995</v>
      </c>
      <c r="CA38" s="76">
        <v>0.62239999999999995</v>
      </c>
      <c r="CB38" s="76">
        <v>0.61119999999999997</v>
      </c>
      <c r="CC38" s="76">
        <v>0.59489999999999998</v>
      </c>
      <c r="CD38" s="76">
        <v>0.57850000000000001</v>
      </c>
      <c r="CE38" s="76">
        <v>0.56210000000000004</v>
      </c>
      <c r="CF38" s="76">
        <v>0.54579999999999995</v>
      </c>
      <c r="CG38" s="76">
        <v>0.52939999999999998</v>
      </c>
      <c r="CH38" s="76">
        <v>0.51039999999999996</v>
      </c>
      <c r="CI38" s="76">
        <v>0.49130000000000001</v>
      </c>
      <c r="CJ38" s="76">
        <v>0.47239999999999999</v>
      </c>
      <c r="CK38" s="76">
        <v>0.45329999999999998</v>
      </c>
      <c r="CL38" s="76">
        <v>0.43430000000000002</v>
      </c>
      <c r="CM38" s="76">
        <v>0.41110000000000002</v>
      </c>
      <c r="CN38" s="76">
        <v>0.38790000000000002</v>
      </c>
      <c r="CO38" s="76">
        <v>0.36480000000000001</v>
      </c>
      <c r="CP38" s="76">
        <v>0.34160000000000001</v>
      </c>
      <c r="CQ38" s="76">
        <v>0.31850000000000001</v>
      </c>
      <c r="CR38" s="76">
        <v>0.30309999999999998</v>
      </c>
      <c r="CS38" s="76">
        <v>0.2878</v>
      </c>
      <c r="CT38" s="76">
        <v>0.27239999999999998</v>
      </c>
      <c r="CU38" s="76">
        <v>0.2571</v>
      </c>
      <c r="CV38" s="76">
        <v>0.2417</v>
      </c>
    </row>
    <row r="39" spans="1:100" x14ac:dyDescent="0.2">
      <c r="A39" s="76" t="s">
        <v>265</v>
      </c>
      <c r="B39" s="76" t="str">
        <f t="shared" si="0"/>
        <v>600m</v>
      </c>
      <c r="C39" s="76">
        <v>0.6</v>
      </c>
      <c r="D39" s="76">
        <v>72.150000000000006</v>
      </c>
      <c r="E39" s="76">
        <v>0.54430000000000001</v>
      </c>
      <c r="F39" s="76">
        <v>0.61729999999999996</v>
      </c>
      <c r="G39" s="76">
        <v>0.67600000000000005</v>
      </c>
      <c r="H39" s="76">
        <v>0.72529999999999994</v>
      </c>
      <c r="I39" s="76">
        <v>0.76770000000000005</v>
      </c>
      <c r="J39" s="76">
        <v>0.80449999999999999</v>
      </c>
      <c r="K39" s="76">
        <v>0.83679999999999999</v>
      </c>
      <c r="L39" s="76">
        <v>0.86519999999999997</v>
      </c>
      <c r="M39" s="76">
        <v>0.89019999999999999</v>
      </c>
      <c r="N39" s="76">
        <v>0.9123</v>
      </c>
      <c r="O39" s="76">
        <v>0.93140000000000001</v>
      </c>
      <c r="P39" s="76">
        <v>0.94850000000000001</v>
      </c>
      <c r="Q39" s="76">
        <v>0.96319999999999995</v>
      </c>
      <c r="R39" s="76">
        <v>0.9758</v>
      </c>
      <c r="S39" s="76">
        <v>0.98650000000000004</v>
      </c>
      <c r="T39" s="76">
        <v>0.99539999999999995</v>
      </c>
      <c r="U39" s="76">
        <v>0.99990000000000001</v>
      </c>
      <c r="V39" s="76">
        <v>1</v>
      </c>
      <c r="W39" s="76">
        <v>1</v>
      </c>
      <c r="X39" s="76">
        <v>1</v>
      </c>
      <c r="Y39" s="76">
        <v>1</v>
      </c>
      <c r="Z39" s="76">
        <v>1</v>
      </c>
      <c r="AA39" s="76">
        <v>1</v>
      </c>
      <c r="AB39" s="76">
        <v>1</v>
      </c>
      <c r="AC39" s="76">
        <v>1</v>
      </c>
      <c r="AD39" s="76">
        <v>1</v>
      </c>
      <c r="AE39" s="76">
        <v>1</v>
      </c>
      <c r="AF39" s="76">
        <v>1</v>
      </c>
      <c r="AG39" s="76">
        <v>1</v>
      </c>
      <c r="AH39" s="76">
        <v>0.99260000000000004</v>
      </c>
      <c r="AI39" s="76">
        <v>0.98360000000000003</v>
      </c>
      <c r="AJ39" s="76">
        <v>0.97550000000000003</v>
      </c>
      <c r="AK39" s="76">
        <v>0.96730000000000005</v>
      </c>
      <c r="AL39" s="76">
        <v>0.95909999999999995</v>
      </c>
      <c r="AM39" s="76">
        <v>0.95079999999999998</v>
      </c>
      <c r="AN39" s="76">
        <v>0.94279999999999997</v>
      </c>
      <c r="AO39" s="76">
        <v>0.93530000000000002</v>
      </c>
      <c r="AP39" s="76">
        <v>0.92769999999999997</v>
      </c>
      <c r="AQ39" s="76">
        <v>0.92030000000000001</v>
      </c>
      <c r="AR39" s="76">
        <v>0.91269999999999996</v>
      </c>
      <c r="AS39" s="76">
        <v>0.9052</v>
      </c>
      <c r="AT39" s="76">
        <v>0.89829999999999999</v>
      </c>
      <c r="AU39" s="76">
        <v>0.89139999999999997</v>
      </c>
      <c r="AV39" s="76">
        <v>0.88439999999999996</v>
      </c>
      <c r="AW39" s="76">
        <v>0.87749999999999995</v>
      </c>
      <c r="AX39" s="76">
        <v>0.87060000000000004</v>
      </c>
      <c r="AY39" s="76">
        <v>0.86419999999999997</v>
      </c>
      <c r="AZ39" s="76">
        <v>0.85770000000000002</v>
      </c>
      <c r="BA39" s="76">
        <v>0.85129999999999995</v>
      </c>
      <c r="BB39" s="76">
        <v>0.84489999999999998</v>
      </c>
      <c r="BC39" s="76">
        <v>0.83850000000000002</v>
      </c>
      <c r="BD39" s="76">
        <v>0.83250000000000002</v>
      </c>
      <c r="BE39" s="76">
        <v>0.8266</v>
      </c>
      <c r="BF39" s="76">
        <v>0.8206</v>
      </c>
      <c r="BG39" s="76">
        <v>0.81469999999999998</v>
      </c>
      <c r="BH39" s="76">
        <v>0.80869999999999997</v>
      </c>
      <c r="BI39" s="76">
        <v>0.80320000000000003</v>
      </c>
      <c r="BJ39" s="76">
        <v>0.79769999999999996</v>
      </c>
      <c r="BK39" s="76">
        <v>0.79210000000000003</v>
      </c>
      <c r="BL39" s="76">
        <v>0.78659999999999997</v>
      </c>
      <c r="BM39" s="76">
        <v>0.78110000000000002</v>
      </c>
      <c r="BN39" s="76">
        <v>0.77110000000000001</v>
      </c>
      <c r="BO39" s="76">
        <v>0.76100000000000001</v>
      </c>
      <c r="BP39" s="76">
        <v>0.751</v>
      </c>
      <c r="BQ39" s="76">
        <v>0.74099999999999999</v>
      </c>
      <c r="BR39" s="76">
        <v>0.73099999999999998</v>
      </c>
      <c r="BS39" s="76">
        <v>0.71879999999999999</v>
      </c>
      <c r="BT39" s="76">
        <v>0.70660000000000001</v>
      </c>
      <c r="BU39" s="76">
        <v>0.69430000000000003</v>
      </c>
      <c r="BV39" s="76">
        <v>0.68210000000000004</v>
      </c>
      <c r="BW39" s="76">
        <v>0.66990000000000005</v>
      </c>
      <c r="BX39" s="76">
        <v>0.65880000000000005</v>
      </c>
      <c r="BY39" s="76">
        <v>0.64770000000000005</v>
      </c>
      <c r="BZ39" s="76">
        <v>0.63649999999999995</v>
      </c>
      <c r="CA39" s="76">
        <v>0.62539999999999996</v>
      </c>
      <c r="CB39" s="76">
        <v>0.61429999999999996</v>
      </c>
      <c r="CC39" s="76">
        <v>0.59789999999999999</v>
      </c>
      <c r="CD39" s="76">
        <v>0.58150000000000002</v>
      </c>
      <c r="CE39" s="76">
        <v>0.56499999999999995</v>
      </c>
      <c r="CF39" s="76">
        <v>0.54859999999999998</v>
      </c>
      <c r="CG39" s="76">
        <v>0.53220000000000001</v>
      </c>
      <c r="CH39" s="76">
        <v>0.51219999999999999</v>
      </c>
      <c r="CI39" s="76">
        <v>0.49220000000000003</v>
      </c>
      <c r="CJ39" s="76">
        <v>0.4723</v>
      </c>
      <c r="CK39" s="76">
        <v>0.45229999999999998</v>
      </c>
      <c r="CL39" s="76">
        <v>0.43230000000000002</v>
      </c>
      <c r="CM39" s="76">
        <v>0.40960000000000002</v>
      </c>
      <c r="CN39" s="76">
        <v>0.38679999999999998</v>
      </c>
      <c r="CO39" s="76">
        <v>0.36399999999999999</v>
      </c>
      <c r="CP39" s="76">
        <v>0.3412</v>
      </c>
      <c r="CQ39" s="76">
        <v>0.31850000000000001</v>
      </c>
      <c r="CR39" s="76">
        <v>0.30309999999999998</v>
      </c>
      <c r="CS39" s="76">
        <v>0.2878</v>
      </c>
      <c r="CT39" s="76">
        <v>0.27239999999999998</v>
      </c>
      <c r="CU39" s="76">
        <v>0.2571</v>
      </c>
      <c r="CV39" s="76">
        <v>0.2417</v>
      </c>
    </row>
    <row r="40" spans="1:100" x14ac:dyDescent="0.2">
      <c r="A40" s="76" t="s">
        <v>266</v>
      </c>
      <c r="B40" s="76" t="str">
        <f t="shared" si="0"/>
        <v>800m</v>
      </c>
      <c r="C40" s="76">
        <v>0.8</v>
      </c>
      <c r="D40" s="76">
        <v>101.11</v>
      </c>
      <c r="E40" s="76">
        <v>0.55549999999999999</v>
      </c>
      <c r="F40" s="76">
        <v>0.61990000000000001</v>
      </c>
      <c r="G40" s="76">
        <v>0.67430000000000001</v>
      </c>
      <c r="H40" s="76">
        <v>0.72140000000000004</v>
      </c>
      <c r="I40" s="76">
        <v>0.76280000000000003</v>
      </c>
      <c r="J40" s="76">
        <v>0.79949999999999999</v>
      </c>
      <c r="K40" s="76">
        <v>0.83199999999999996</v>
      </c>
      <c r="L40" s="76">
        <v>0.86080000000000001</v>
      </c>
      <c r="M40" s="76">
        <v>0.88639999999999997</v>
      </c>
      <c r="N40" s="76">
        <v>0.90890000000000004</v>
      </c>
      <c r="O40" s="76">
        <v>0.92859999999999998</v>
      </c>
      <c r="P40" s="76">
        <v>0.94579999999999997</v>
      </c>
      <c r="Q40" s="76">
        <v>0.9607</v>
      </c>
      <c r="R40" s="76">
        <v>0.97319999999999995</v>
      </c>
      <c r="S40" s="76">
        <v>0.98380000000000001</v>
      </c>
      <c r="T40" s="76">
        <v>0.99250000000000005</v>
      </c>
      <c r="U40" s="76">
        <v>0.99960000000000004</v>
      </c>
      <c r="V40" s="76">
        <v>1</v>
      </c>
      <c r="W40" s="76">
        <v>1</v>
      </c>
      <c r="X40" s="76">
        <v>1</v>
      </c>
      <c r="Y40" s="76">
        <v>1</v>
      </c>
      <c r="Z40" s="76">
        <v>1</v>
      </c>
      <c r="AA40" s="76">
        <v>1</v>
      </c>
      <c r="AB40" s="76">
        <v>1</v>
      </c>
      <c r="AC40" s="76">
        <v>1</v>
      </c>
      <c r="AD40" s="76">
        <v>1</v>
      </c>
      <c r="AE40" s="76">
        <v>1</v>
      </c>
      <c r="AF40" s="76">
        <v>1</v>
      </c>
      <c r="AG40" s="76">
        <v>1</v>
      </c>
      <c r="AH40" s="76">
        <v>1</v>
      </c>
      <c r="AI40" s="76">
        <v>0.99709999999999999</v>
      </c>
      <c r="AJ40" s="76">
        <v>0.98780000000000001</v>
      </c>
      <c r="AK40" s="76">
        <v>0.97850000000000004</v>
      </c>
      <c r="AL40" s="76">
        <v>0.96909999999999996</v>
      </c>
      <c r="AM40" s="76">
        <v>0.95979999999999999</v>
      </c>
      <c r="AN40" s="76">
        <v>0.95050000000000001</v>
      </c>
      <c r="AO40" s="76">
        <v>0.94199999999999995</v>
      </c>
      <c r="AP40" s="76">
        <v>0.9335</v>
      </c>
      <c r="AQ40" s="76">
        <v>0.92510000000000003</v>
      </c>
      <c r="AR40" s="76">
        <v>0.91659999999999997</v>
      </c>
      <c r="AS40" s="76">
        <v>0.90810000000000002</v>
      </c>
      <c r="AT40" s="76">
        <v>0.90029999999999999</v>
      </c>
      <c r="AU40" s="76">
        <v>0.89259999999999995</v>
      </c>
      <c r="AV40" s="76">
        <v>0.88480000000000003</v>
      </c>
      <c r="AW40" s="76">
        <v>0.87709999999999999</v>
      </c>
      <c r="AX40" s="76">
        <v>0.86929999999999996</v>
      </c>
      <c r="AY40" s="76">
        <v>0.86219999999999997</v>
      </c>
      <c r="AZ40" s="76">
        <v>0.85499999999999998</v>
      </c>
      <c r="BA40" s="76">
        <v>0.84789999999999999</v>
      </c>
      <c r="BB40" s="76">
        <v>0.8407</v>
      </c>
      <c r="BC40" s="76">
        <v>0.83360000000000001</v>
      </c>
      <c r="BD40" s="76">
        <v>0.82699999999999996</v>
      </c>
      <c r="BE40" s="76">
        <v>0.82050000000000001</v>
      </c>
      <c r="BF40" s="76">
        <v>0.81389999999999996</v>
      </c>
      <c r="BG40" s="76">
        <v>0.80740000000000001</v>
      </c>
      <c r="BH40" s="76">
        <v>0.80079999999999996</v>
      </c>
      <c r="BI40" s="76">
        <v>0.79469999999999996</v>
      </c>
      <c r="BJ40" s="76">
        <v>0.78869999999999996</v>
      </c>
      <c r="BK40" s="76">
        <v>0.78259999999999996</v>
      </c>
      <c r="BL40" s="76">
        <v>0.77659999999999996</v>
      </c>
      <c r="BM40" s="76">
        <v>0.77049999999999996</v>
      </c>
      <c r="BN40" s="76">
        <v>0.76239999999999997</v>
      </c>
      <c r="BO40" s="76">
        <v>0.75429999999999997</v>
      </c>
      <c r="BP40" s="76">
        <v>0.74619999999999997</v>
      </c>
      <c r="BQ40" s="76">
        <v>0.73809999999999998</v>
      </c>
      <c r="BR40" s="76">
        <v>0.73</v>
      </c>
      <c r="BS40" s="76">
        <v>0.71909999999999996</v>
      </c>
      <c r="BT40" s="76">
        <v>0.70820000000000005</v>
      </c>
      <c r="BU40" s="76">
        <v>0.69720000000000004</v>
      </c>
      <c r="BV40" s="76">
        <v>0.68630000000000002</v>
      </c>
      <c r="BW40" s="76">
        <v>0.6754</v>
      </c>
      <c r="BX40" s="76">
        <v>0.66439999999999999</v>
      </c>
      <c r="BY40" s="76">
        <v>0.65339999999999998</v>
      </c>
      <c r="BZ40" s="76">
        <v>0.64229999999999998</v>
      </c>
      <c r="CA40" s="76">
        <v>0.63129999999999997</v>
      </c>
      <c r="CB40" s="76">
        <v>0.62029999999999996</v>
      </c>
      <c r="CC40" s="76">
        <v>0.6038</v>
      </c>
      <c r="CD40" s="76">
        <v>0.58730000000000004</v>
      </c>
      <c r="CE40" s="76">
        <v>0.57079999999999997</v>
      </c>
      <c r="CF40" s="76">
        <v>0.55430000000000001</v>
      </c>
      <c r="CG40" s="76">
        <v>0.53779999999999994</v>
      </c>
      <c r="CH40" s="76">
        <v>0.51590000000000003</v>
      </c>
      <c r="CI40" s="76">
        <v>0.49399999999999999</v>
      </c>
      <c r="CJ40" s="76">
        <v>0.47220000000000001</v>
      </c>
      <c r="CK40" s="76">
        <v>0.45029999999999998</v>
      </c>
      <c r="CL40" s="76">
        <v>0.4284</v>
      </c>
      <c r="CM40" s="76">
        <v>0.40639999999999998</v>
      </c>
      <c r="CN40" s="76">
        <v>0.38440000000000002</v>
      </c>
      <c r="CO40" s="76">
        <v>0.3624</v>
      </c>
      <c r="CP40" s="76">
        <v>0.34039999999999998</v>
      </c>
      <c r="CQ40" s="76">
        <v>0.31840000000000002</v>
      </c>
      <c r="CR40" s="76">
        <v>0.30309999999999998</v>
      </c>
      <c r="CS40" s="76">
        <v>0.28770000000000001</v>
      </c>
      <c r="CT40" s="76">
        <v>0.27239999999999998</v>
      </c>
      <c r="CU40" s="76">
        <v>0.25700000000000001</v>
      </c>
      <c r="CV40" s="76">
        <v>0.2417</v>
      </c>
    </row>
    <row r="41" spans="1:100" x14ac:dyDescent="0.2">
      <c r="A41" s="76" t="s">
        <v>267</v>
      </c>
      <c r="B41" s="76" t="str">
        <f t="shared" si="0"/>
        <v>1000m</v>
      </c>
      <c r="C41" s="76">
        <v>1</v>
      </c>
      <c r="D41" s="76">
        <v>130.5</v>
      </c>
      <c r="E41" s="76">
        <v>0.56230000000000002</v>
      </c>
      <c r="F41" s="76">
        <v>0.62160000000000004</v>
      </c>
      <c r="G41" s="76">
        <v>0.67330000000000001</v>
      </c>
      <c r="H41" s="76">
        <v>0.71899999999999997</v>
      </c>
      <c r="I41" s="76">
        <v>0.75980000000000003</v>
      </c>
      <c r="J41" s="76">
        <v>0.7964</v>
      </c>
      <c r="K41" s="76">
        <v>0.82930000000000004</v>
      </c>
      <c r="L41" s="76">
        <v>0.85860000000000003</v>
      </c>
      <c r="M41" s="76">
        <v>0.88470000000000004</v>
      </c>
      <c r="N41" s="76">
        <v>0.90790000000000004</v>
      </c>
      <c r="O41" s="76">
        <v>0.92820000000000003</v>
      </c>
      <c r="P41" s="76">
        <v>0.94589999999999996</v>
      </c>
      <c r="Q41" s="76">
        <v>0.96099999999999997</v>
      </c>
      <c r="R41" s="76">
        <v>0.97389999999999999</v>
      </c>
      <c r="S41" s="76">
        <v>0.98460000000000003</v>
      </c>
      <c r="T41" s="76">
        <v>0.99339999999999995</v>
      </c>
      <c r="U41" s="76">
        <v>1</v>
      </c>
      <c r="V41" s="76">
        <v>1</v>
      </c>
      <c r="W41" s="76">
        <v>1</v>
      </c>
      <c r="X41" s="76">
        <v>1</v>
      </c>
      <c r="Y41" s="76">
        <v>1</v>
      </c>
      <c r="Z41" s="76">
        <v>1</v>
      </c>
      <c r="AA41" s="76">
        <v>1</v>
      </c>
      <c r="AB41" s="76">
        <v>1</v>
      </c>
      <c r="AC41" s="76">
        <v>1</v>
      </c>
      <c r="AD41" s="76">
        <v>1</v>
      </c>
      <c r="AE41" s="76">
        <v>1</v>
      </c>
      <c r="AF41" s="76">
        <v>1</v>
      </c>
      <c r="AG41" s="76">
        <v>1</v>
      </c>
      <c r="AH41" s="76">
        <v>1</v>
      </c>
      <c r="AI41" s="76">
        <v>0.99250000000000005</v>
      </c>
      <c r="AJ41" s="76">
        <v>0.98299999999999998</v>
      </c>
      <c r="AK41" s="76">
        <v>0.97350000000000003</v>
      </c>
      <c r="AL41" s="76">
        <v>0.96399999999999997</v>
      </c>
      <c r="AM41" s="76">
        <v>0.95450000000000002</v>
      </c>
      <c r="AN41" s="76">
        <v>0.94499999999999995</v>
      </c>
      <c r="AO41" s="76">
        <v>0.93640000000000001</v>
      </c>
      <c r="AP41" s="76">
        <v>0.92779999999999996</v>
      </c>
      <c r="AQ41" s="76">
        <v>0.91910000000000003</v>
      </c>
      <c r="AR41" s="76">
        <v>0.91049999999999998</v>
      </c>
      <c r="AS41" s="76">
        <v>0.90190000000000003</v>
      </c>
      <c r="AT41" s="76">
        <v>0.89400000000000002</v>
      </c>
      <c r="AU41" s="76">
        <v>0.8861</v>
      </c>
      <c r="AV41" s="76">
        <v>0.87829999999999997</v>
      </c>
      <c r="AW41" s="76">
        <v>0.87039999999999995</v>
      </c>
      <c r="AX41" s="76">
        <v>0.86250000000000004</v>
      </c>
      <c r="AY41" s="76">
        <v>0.85529999999999995</v>
      </c>
      <c r="AZ41" s="76">
        <v>0.84809999999999997</v>
      </c>
      <c r="BA41" s="76">
        <v>0.84079999999999999</v>
      </c>
      <c r="BB41" s="76">
        <v>0.83360000000000001</v>
      </c>
      <c r="BC41" s="76">
        <v>0.82640000000000002</v>
      </c>
      <c r="BD41" s="76">
        <v>0.81979999999999997</v>
      </c>
      <c r="BE41" s="76">
        <v>0.81310000000000004</v>
      </c>
      <c r="BF41" s="76">
        <v>0.80649999999999999</v>
      </c>
      <c r="BG41" s="76">
        <v>0.79979999999999996</v>
      </c>
      <c r="BH41" s="76">
        <v>0.79320000000000002</v>
      </c>
      <c r="BI41" s="76">
        <v>0.78710000000000002</v>
      </c>
      <c r="BJ41" s="76">
        <v>0.78100000000000003</v>
      </c>
      <c r="BK41" s="76">
        <v>0.77480000000000004</v>
      </c>
      <c r="BL41" s="76">
        <v>0.76870000000000005</v>
      </c>
      <c r="BM41" s="76">
        <v>0.76259999999999994</v>
      </c>
      <c r="BN41" s="76">
        <v>0.75539999999999996</v>
      </c>
      <c r="BO41" s="76">
        <v>0.74829999999999997</v>
      </c>
      <c r="BP41" s="76">
        <v>0.74109999999999998</v>
      </c>
      <c r="BQ41" s="76">
        <v>0.73399999999999999</v>
      </c>
      <c r="BR41" s="76">
        <v>0.7268</v>
      </c>
      <c r="BS41" s="76">
        <v>0.71589999999999998</v>
      </c>
      <c r="BT41" s="76">
        <v>0.70499999999999996</v>
      </c>
      <c r="BU41" s="76">
        <v>0.69410000000000005</v>
      </c>
      <c r="BV41" s="76">
        <v>0.68320000000000003</v>
      </c>
      <c r="BW41" s="76">
        <v>0.67230000000000001</v>
      </c>
      <c r="BX41" s="76">
        <v>0.66220000000000001</v>
      </c>
      <c r="BY41" s="76">
        <v>0.65210000000000001</v>
      </c>
      <c r="BZ41" s="76">
        <v>0.64200000000000002</v>
      </c>
      <c r="CA41" s="76">
        <v>0.63190000000000002</v>
      </c>
      <c r="CB41" s="76">
        <v>0.62180000000000002</v>
      </c>
      <c r="CC41" s="76">
        <v>0.60599999999999998</v>
      </c>
      <c r="CD41" s="76">
        <v>0.59009999999999996</v>
      </c>
      <c r="CE41" s="76">
        <v>0.57430000000000003</v>
      </c>
      <c r="CF41" s="76">
        <v>0.55840000000000001</v>
      </c>
      <c r="CG41" s="76">
        <v>0.54259999999999997</v>
      </c>
      <c r="CH41" s="76">
        <v>0.52100000000000002</v>
      </c>
      <c r="CI41" s="76">
        <v>0.49930000000000002</v>
      </c>
      <c r="CJ41" s="76">
        <v>0.47770000000000001</v>
      </c>
      <c r="CK41" s="76">
        <v>0.45600000000000002</v>
      </c>
      <c r="CL41" s="76">
        <v>0.43440000000000001</v>
      </c>
      <c r="CM41" s="76">
        <v>0.41120000000000001</v>
      </c>
      <c r="CN41" s="76">
        <v>0.38790000000000002</v>
      </c>
      <c r="CO41" s="76">
        <v>0.36470000000000002</v>
      </c>
      <c r="CP41" s="76">
        <v>0.34139999999999998</v>
      </c>
      <c r="CQ41" s="76">
        <v>0.31819999999999998</v>
      </c>
      <c r="CR41" s="76">
        <v>0.3029</v>
      </c>
      <c r="CS41" s="76">
        <v>0.28760000000000002</v>
      </c>
      <c r="CT41" s="76">
        <v>0.27229999999999999</v>
      </c>
      <c r="CU41" s="76">
        <v>0.25700000000000001</v>
      </c>
      <c r="CV41" s="76">
        <v>0.2417</v>
      </c>
    </row>
    <row r="42" spans="1:100" x14ac:dyDescent="0.2">
      <c r="A42" s="76" t="s">
        <v>268</v>
      </c>
      <c r="B42" s="76" t="s">
        <v>269</v>
      </c>
      <c r="C42" s="76">
        <v>1.5</v>
      </c>
      <c r="D42" s="76">
        <v>205.8</v>
      </c>
      <c r="E42" s="76">
        <v>0.65259999999999996</v>
      </c>
      <c r="F42" s="76">
        <v>0.68989999999999996</v>
      </c>
      <c r="G42" s="76">
        <v>0.72499999999999998</v>
      </c>
      <c r="H42" s="76">
        <v>0.75790000000000002</v>
      </c>
      <c r="I42" s="76">
        <v>0.78859999999999997</v>
      </c>
      <c r="J42" s="76">
        <v>0.81710000000000005</v>
      </c>
      <c r="K42" s="76">
        <v>0.84340000000000004</v>
      </c>
      <c r="L42" s="76">
        <v>0.86750000000000005</v>
      </c>
      <c r="M42" s="76">
        <v>0.88939999999999997</v>
      </c>
      <c r="N42" s="76">
        <v>0.90910000000000002</v>
      </c>
      <c r="O42" s="76">
        <v>0.92659999999999998</v>
      </c>
      <c r="P42" s="76">
        <v>0.94189999999999996</v>
      </c>
      <c r="Q42" s="76">
        <v>0.95499999999999996</v>
      </c>
      <c r="R42" s="76">
        <v>0.96699999999999997</v>
      </c>
      <c r="S42" s="76">
        <v>0.97899999999999998</v>
      </c>
      <c r="T42" s="76">
        <v>0.98929999999999996</v>
      </c>
      <c r="U42" s="76">
        <v>0.99609999999999999</v>
      </c>
      <c r="V42" s="76">
        <v>0.99960000000000004</v>
      </c>
      <c r="W42" s="76">
        <v>1</v>
      </c>
      <c r="X42" s="76">
        <v>1</v>
      </c>
      <c r="Y42" s="76">
        <v>1</v>
      </c>
      <c r="Z42" s="76">
        <v>1</v>
      </c>
      <c r="AA42" s="76">
        <v>1</v>
      </c>
      <c r="AB42" s="76">
        <v>0.99990000000000001</v>
      </c>
      <c r="AC42" s="76">
        <v>0.99909999999999999</v>
      </c>
      <c r="AD42" s="76">
        <v>0.99750000000000005</v>
      </c>
      <c r="AE42" s="76">
        <v>0.99519999999999997</v>
      </c>
      <c r="AF42" s="76">
        <v>0.99219999999999997</v>
      </c>
      <c r="AG42" s="76">
        <v>0.98850000000000005</v>
      </c>
      <c r="AH42" s="76">
        <v>0.98399999999999999</v>
      </c>
      <c r="AI42" s="76">
        <v>0.9788</v>
      </c>
      <c r="AJ42" s="76">
        <v>0.97289999999999999</v>
      </c>
      <c r="AK42" s="76">
        <v>0.96619999999999995</v>
      </c>
      <c r="AL42" s="76">
        <v>0.95920000000000005</v>
      </c>
      <c r="AM42" s="76">
        <v>0.95209999999999995</v>
      </c>
      <c r="AN42" s="76">
        <v>0.94510000000000005</v>
      </c>
      <c r="AO42" s="76">
        <v>0.93799999999999994</v>
      </c>
      <c r="AP42" s="76">
        <v>0.93100000000000005</v>
      </c>
      <c r="AQ42" s="76">
        <v>0.92400000000000004</v>
      </c>
      <c r="AR42" s="76">
        <v>0.91690000000000005</v>
      </c>
      <c r="AS42" s="76">
        <v>0.90990000000000004</v>
      </c>
      <c r="AT42" s="76">
        <v>0.90280000000000005</v>
      </c>
      <c r="AU42" s="76">
        <v>0.89580000000000004</v>
      </c>
      <c r="AV42" s="76">
        <v>0.88880000000000003</v>
      </c>
      <c r="AW42" s="76">
        <v>0.88170000000000004</v>
      </c>
      <c r="AX42" s="76">
        <v>0.87470000000000003</v>
      </c>
      <c r="AY42" s="76">
        <v>0.86760000000000004</v>
      </c>
      <c r="AZ42" s="76">
        <v>0.86060000000000003</v>
      </c>
      <c r="BA42" s="76">
        <v>0.85360000000000003</v>
      </c>
      <c r="BB42" s="76">
        <v>0.84650000000000003</v>
      </c>
      <c r="BC42" s="76">
        <v>0.83950000000000002</v>
      </c>
      <c r="BD42" s="76">
        <v>0.83240000000000003</v>
      </c>
      <c r="BE42" s="76">
        <v>0.82540000000000002</v>
      </c>
      <c r="BF42" s="76">
        <v>0.81840000000000002</v>
      </c>
      <c r="BG42" s="76">
        <v>0.81130000000000002</v>
      </c>
      <c r="BH42" s="76">
        <v>0.80430000000000001</v>
      </c>
      <c r="BI42" s="76">
        <v>0.79720000000000002</v>
      </c>
      <c r="BJ42" s="76">
        <v>0.79020000000000001</v>
      </c>
      <c r="BK42" s="76">
        <v>0.78320000000000001</v>
      </c>
      <c r="BL42" s="76">
        <v>0.77610000000000001</v>
      </c>
      <c r="BM42" s="76">
        <v>0.76910000000000001</v>
      </c>
      <c r="BN42" s="76">
        <v>0.76200000000000001</v>
      </c>
      <c r="BO42" s="76">
        <v>0.755</v>
      </c>
      <c r="BP42" s="76">
        <v>0.74790000000000001</v>
      </c>
      <c r="BQ42" s="76">
        <v>0.74019999999999997</v>
      </c>
      <c r="BR42" s="76">
        <v>0.7319</v>
      </c>
      <c r="BS42" s="76">
        <v>0.72299999999999998</v>
      </c>
      <c r="BT42" s="76">
        <v>0.71340000000000003</v>
      </c>
      <c r="BU42" s="76">
        <v>0.70309999999999995</v>
      </c>
      <c r="BV42" s="76">
        <v>0.69230000000000003</v>
      </c>
      <c r="BW42" s="76">
        <v>0.68079999999999996</v>
      </c>
      <c r="BX42" s="76">
        <v>0.66869999999999996</v>
      </c>
      <c r="BY42" s="76">
        <v>0.65590000000000004</v>
      </c>
      <c r="BZ42" s="76">
        <v>0.64249999999999996</v>
      </c>
      <c r="CA42" s="76">
        <v>0.62849999999999995</v>
      </c>
      <c r="CB42" s="76">
        <v>0.61380000000000001</v>
      </c>
      <c r="CC42" s="76">
        <v>0.59850000000000003</v>
      </c>
      <c r="CD42" s="76">
        <v>0.58250000000000002</v>
      </c>
      <c r="CE42" s="76">
        <v>0.56599999999999995</v>
      </c>
      <c r="CF42" s="76">
        <v>0.54879999999999995</v>
      </c>
      <c r="CG42" s="76">
        <v>0.53090000000000004</v>
      </c>
      <c r="CH42" s="76">
        <v>0.51239999999999997</v>
      </c>
      <c r="CI42" s="76">
        <v>0.49330000000000002</v>
      </c>
      <c r="CJ42" s="76">
        <v>0.47349999999999998</v>
      </c>
      <c r="CK42" s="76">
        <v>0.4531</v>
      </c>
      <c r="CL42" s="76">
        <v>0.43209999999999998</v>
      </c>
      <c r="CM42" s="76">
        <v>0.41039999999999999</v>
      </c>
      <c r="CN42" s="76">
        <v>0.3881</v>
      </c>
      <c r="CO42" s="76">
        <v>0.36520000000000002</v>
      </c>
      <c r="CP42" s="76">
        <v>0.34160000000000001</v>
      </c>
      <c r="CQ42" s="76">
        <v>0.31740000000000002</v>
      </c>
      <c r="CR42" s="76">
        <v>0.29260000000000003</v>
      </c>
      <c r="CS42" s="76">
        <v>0.2671</v>
      </c>
      <c r="CT42" s="76">
        <v>0.2409</v>
      </c>
      <c r="CU42" s="76">
        <v>0.2142</v>
      </c>
      <c r="CV42" s="76">
        <v>0.18679999999999999</v>
      </c>
    </row>
    <row r="43" spans="1:100" x14ac:dyDescent="0.2">
      <c r="A43" s="76" t="s">
        <v>270</v>
      </c>
      <c r="B43" s="76" t="s">
        <v>195</v>
      </c>
      <c r="C43" s="76">
        <v>1.609</v>
      </c>
      <c r="D43" s="76">
        <v>222.6</v>
      </c>
      <c r="E43" s="76">
        <v>0.65259999999999996</v>
      </c>
      <c r="F43" s="76">
        <v>0.68989999999999996</v>
      </c>
      <c r="G43" s="76">
        <v>0.72499999999999998</v>
      </c>
      <c r="H43" s="76">
        <v>0.75790000000000002</v>
      </c>
      <c r="I43" s="76">
        <v>0.78859999999999997</v>
      </c>
      <c r="J43" s="76">
        <v>0.81710000000000005</v>
      </c>
      <c r="K43" s="76">
        <v>0.84340000000000004</v>
      </c>
      <c r="L43" s="76">
        <v>0.86750000000000005</v>
      </c>
      <c r="M43" s="76">
        <v>0.88939999999999997</v>
      </c>
      <c r="N43" s="76">
        <v>0.90910000000000002</v>
      </c>
      <c r="O43" s="76">
        <v>0.92659999999999998</v>
      </c>
      <c r="P43" s="76">
        <v>0.94189999999999996</v>
      </c>
      <c r="Q43" s="76">
        <v>0.95499999999999996</v>
      </c>
      <c r="R43" s="76">
        <v>0.96699999999999997</v>
      </c>
      <c r="S43" s="76">
        <v>0.97899999999999998</v>
      </c>
      <c r="T43" s="76">
        <v>0.98929999999999996</v>
      </c>
      <c r="U43" s="76">
        <v>0.99619999999999997</v>
      </c>
      <c r="V43" s="76">
        <v>0.99960000000000004</v>
      </c>
      <c r="W43" s="76">
        <v>1</v>
      </c>
      <c r="X43" s="76">
        <v>1</v>
      </c>
      <c r="Y43" s="76">
        <v>1</v>
      </c>
      <c r="Z43" s="76">
        <v>1</v>
      </c>
      <c r="AA43" s="76">
        <v>1</v>
      </c>
      <c r="AB43" s="76">
        <v>0.99990000000000001</v>
      </c>
      <c r="AC43" s="76">
        <v>0.99909999999999999</v>
      </c>
      <c r="AD43" s="76">
        <v>0.99750000000000005</v>
      </c>
      <c r="AE43" s="76">
        <v>0.99519999999999997</v>
      </c>
      <c r="AF43" s="76">
        <v>0.99219999999999997</v>
      </c>
      <c r="AG43" s="76">
        <v>0.98850000000000005</v>
      </c>
      <c r="AH43" s="76">
        <v>0.98399999999999999</v>
      </c>
      <c r="AI43" s="76">
        <v>0.9788</v>
      </c>
      <c r="AJ43" s="76">
        <v>0.97289999999999999</v>
      </c>
      <c r="AK43" s="76">
        <v>0.96619999999999995</v>
      </c>
      <c r="AL43" s="76">
        <v>0.95920000000000005</v>
      </c>
      <c r="AM43" s="76">
        <v>0.95209999999999995</v>
      </c>
      <c r="AN43" s="76">
        <v>0.94510000000000005</v>
      </c>
      <c r="AO43" s="76">
        <v>0.93799999999999994</v>
      </c>
      <c r="AP43" s="76">
        <v>0.93100000000000005</v>
      </c>
      <c r="AQ43" s="76">
        <v>0.92400000000000004</v>
      </c>
      <c r="AR43" s="76">
        <v>0.91690000000000005</v>
      </c>
      <c r="AS43" s="76">
        <v>0.90990000000000004</v>
      </c>
      <c r="AT43" s="76">
        <v>0.90280000000000005</v>
      </c>
      <c r="AU43" s="76">
        <v>0.89580000000000004</v>
      </c>
      <c r="AV43" s="76">
        <v>0.88880000000000003</v>
      </c>
      <c r="AW43" s="76">
        <v>0.88170000000000004</v>
      </c>
      <c r="AX43" s="76">
        <v>0.87470000000000003</v>
      </c>
      <c r="AY43" s="76">
        <v>0.86760000000000004</v>
      </c>
      <c r="AZ43" s="76">
        <v>0.86060000000000003</v>
      </c>
      <c r="BA43" s="76">
        <v>0.85360000000000003</v>
      </c>
      <c r="BB43" s="76">
        <v>0.84650000000000003</v>
      </c>
      <c r="BC43" s="76">
        <v>0.83950000000000002</v>
      </c>
      <c r="BD43" s="76">
        <v>0.83240000000000003</v>
      </c>
      <c r="BE43" s="76">
        <v>0.82540000000000002</v>
      </c>
      <c r="BF43" s="76">
        <v>0.81840000000000002</v>
      </c>
      <c r="BG43" s="76">
        <v>0.81130000000000002</v>
      </c>
      <c r="BH43" s="76">
        <v>0.80430000000000001</v>
      </c>
      <c r="BI43" s="76">
        <v>0.79720000000000002</v>
      </c>
      <c r="BJ43" s="76">
        <v>0.79020000000000001</v>
      </c>
      <c r="BK43" s="76">
        <v>0.78320000000000001</v>
      </c>
      <c r="BL43" s="76">
        <v>0.77610000000000001</v>
      </c>
      <c r="BM43" s="76">
        <v>0.76910000000000001</v>
      </c>
      <c r="BN43" s="76">
        <v>0.76200000000000001</v>
      </c>
      <c r="BO43" s="76">
        <v>0.755</v>
      </c>
      <c r="BP43" s="76">
        <v>0.74790000000000001</v>
      </c>
      <c r="BQ43" s="76">
        <v>0.74019999999999997</v>
      </c>
      <c r="BR43" s="76">
        <v>0.7319</v>
      </c>
      <c r="BS43" s="76">
        <v>0.72299999999999998</v>
      </c>
      <c r="BT43" s="76">
        <v>0.71340000000000003</v>
      </c>
      <c r="BU43" s="76">
        <v>0.70309999999999995</v>
      </c>
      <c r="BV43" s="76">
        <v>0.69230000000000003</v>
      </c>
      <c r="BW43" s="76">
        <v>0.68079999999999996</v>
      </c>
      <c r="BX43" s="76">
        <v>0.66869999999999996</v>
      </c>
      <c r="BY43" s="76">
        <v>0.65590000000000004</v>
      </c>
      <c r="BZ43" s="76">
        <v>0.64249999999999996</v>
      </c>
      <c r="CA43" s="76">
        <v>0.62849999999999995</v>
      </c>
      <c r="CB43" s="76">
        <v>0.61380000000000001</v>
      </c>
      <c r="CC43" s="76">
        <v>0.59850000000000003</v>
      </c>
      <c r="CD43" s="76">
        <v>0.58250000000000002</v>
      </c>
      <c r="CE43" s="76">
        <v>0.56599999999999995</v>
      </c>
      <c r="CF43" s="76">
        <v>0.54879999999999995</v>
      </c>
      <c r="CG43" s="76">
        <v>0.53090000000000004</v>
      </c>
      <c r="CH43" s="76">
        <v>0.51239999999999997</v>
      </c>
      <c r="CI43" s="76">
        <v>0.49330000000000002</v>
      </c>
      <c r="CJ43" s="76">
        <v>0.47349999999999998</v>
      </c>
      <c r="CK43" s="76">
        <v>0.4531</v>
      </c>
      <c r="CL43" s="76">
        <v>0.43209999999999998</v>
      </c>
      <c r="CM43" s="76">
        <v>0.41039999999999999</v>
      </c>
      <c r="CN43" s="76">
        <v>0.3881</v>
      </c>
      <c r="CO43" s="76">
        <v>0.36520000000000002</v>
      </c>
      <c r="CP43" s="76">
        <v>0.34160000000000001</v>
      </c>
      <c r="CQ43" s="76">
        <v>0.31740000000000002</v>
      </c>
      <c r="CR43" s="76">
        <v>0.29260000000000003</v>
      </c>
      <c r="CS43" s="76">
        <v>0.2671</v>
      </c>
      <c r="CT43" s="76">
        <v>0.2409</v>
      </c>
      <c r="CU43" s="76">
        <v>0.2142</v>
      </c>
      <c r="CV43" s="76">
        <v>0.18679999999999999</v>
      </c>
    </row>
    <row r="44" spans="1:100" x14ac:dyDescent="0.2">
      <c r="A44" s="76" t="s">
        <v>271</v>
      </c>
      <c r="B44" s="76" t="str">
        <f t="shared" ref="B44:B64" si="1">MID(A44,2,100)</f>
        <v>2km</v>
      </c>
      <c r="C44" s="76">
        <v>2</v>
      </c>
      <c r="D44" s="76">
        <v>283.2</v>
      </c>
      <c r="E44" s="76">
        <v>0.65259999999999996</v>
      </c>
      <c r="F44" s="76">
        <v>0.68989999999999996</v>
      </c>
      <c r="G44" s="76">
        <v>0.72499999999999998</v>
      </c>
      <c r="H44" s="76">
        <v>0.75790000000000002</v>
      </c>
      <c r="I44" s="76">
        <v>0.78859999999999997</v>
      </c>
      <c r="J44" s="76">
        <v>0.81710000000000005</v>
      </c>
      <c r="K44" s="76">
        <v>0.84340000000000004</v>
      </c>
      <c r="L44" s="76">
        <v>0.86750000000000005</v>
      </c>
      <c r="M44" s="76">
        <v>0.88939999999999997</v>
      </c>
      <c r="N44" s="76">
        <v>0.90910000000000002</v>
      </c>
      <c r="O44" s="76">
        <v>0.92659999999999998</v>
      </c>
      <c r="P44" s="76">
        <v>0.94189999999999996</v>
      </c>
      <c r="Q44" s="76">
        <v>0.95499999999999996</v>
      </c>
      <c r="R44" s="76">
        <v>0.96699999999999997</v>
      </c>
      <c r="S44" s="76">
        <v>0.97899999999999998</v>
      </c>
      <c r="T44" s="76">
        <v>0.98929999999999996</v>
      </c>
      <c r="U44" s="76">
        <v>0.99609999999999999</v>
      </c>
      <c r="V44" s="76">
        <v>0.99960000000000004</v>
      </c>
      <c r="W44" s="76">
        <v>1</v>
      </c>
      <c r="X44" s="76">
        <v>1</v>
      </c>
      <c r="Y44" s="76">
        <v>1</v>
      </c>
      <c r="Z44" s="76">
        <v>1</v>
      </c>
      <c r="AA44" s="76">
        <v>1</v>
      </c>
      <c r="AB44" s="76">
        <v>0.99990000000000001</v>
      </c>
      <c r="AC44" s="76">
        <v>0.999</v>
      </c>
      <c r="AD44" s="76">
        <v>0.99750000000000005</v>
      </c>
      <c r="AE44" s="76">
        <v>0.99519999999999997</v>
      </c>
      <c r="AF44" s="76">
        <v>0.99219999999999997</v>
      </c>
      <c r="AG44" s="76">
        <v>0.98850000000000005</v>
      </c>
      <c r="AH44" s="76">
        <v>0.98399999999999999</v>
      </c>
      <c r="AI44" s="76">
        <v>0.9788</v>
      </c>
      <c r="AJ44" s="76">
        <v>0.97289999999999999</v>
      </c>
      <c r="AK44" s="76">
        <v>0.96619999999999995</v>
      </c>
      <c r="AL44" s="76">
        <v>0.95920000000000005</v>
      </c>
      <c r="AM44" s="76">
        <v>0.95209999999999995</v>
      </c>
      <c r="AN44" s="76">
        <v>0.94510000000000005</v>
      </c>
      <c r="AO44" s="76">
        <v>0.93799999999999994</v>
      </c>
      <c r="AP44" s="76">
        <v>0.93100000000000005</v>
      </c>
      <c r="AQ44" s="76">
        <v>0.92400000000000004</v>
      </c>
      <c r="AR44" s="76">
        <v>0.91690000000000005</v>
      </c>
      <c r="AS44" s="76">
        <v>0.90990000000000004</v>
      </c>
      <c r="AT44" s="76">
        <v>0.90280000000000005</v>
      </c>
      <c r="AU44" s="76">
        <v>0.89580000000000004</v>
      </c>
      <c r="AV44" s="76">
        <v>0.88880000000000003</v>
      </c>
      <c r="AW44" s="76">
        <v>0.88170000000000004</v>
      </c>
      <c r="AX44" s="76">
        <v>0.87470000000000003</v>
      </c>
      <c r="AY44" s="76">
        <v>0.86760000000000004</v>
      </c>
      <c r="AZ44" s="76">
        <v>0.86060000000000003</v>
      </c>
      <c r="BA44" s="76">
        <v>0.85360000000000003</v>
      </c>
      <c r="BB44" s="76">
        <v>0.84650000000000003</v>
      </c>
      <c r="BC44" s="76">
        <v>0.83950000000000002</v>
      </c>
      <c r="BD44" s="76">
        <v>0.83240000000000003</v>
      </c>
      <c r="BE44" s="76">
        <v>0.82540000000000002</v>
      </c>
      <c r="BF44" s="76">
        <v>0.81840000000000002</v>
      </c>
      <c r="BG44" s="76">
        <v>0.81130000000000002</v>
      </c>
      <c r="BH44" s="76">
        <v>0.80430000000000001</v>
      </c>
      <c r="BI44" s="76">
        <v>0.79720000000000002</v>
      </c>
      <c r="BJ44" s="76">
        <v>0.79020000000000001</v>
      </c>
      <c r="BK44" s="76">
        <v>0.78320000000000001</v>
      </c>
      <c r="BL44" s="76">
        <v>0.77610000000000001</v>
      </c>
      <c r="BM44" s="76">
        <v>0.76910000000000001</v>
      </c>
      <c r="BN44" s="76">
        <v>0.76200000000000001</v>
      </c>
      <c r="BO44" s="76">
        <v>0.755</v>
      </c>
      <c r="BP44" s="76">
        <v>0.74790000000000001</v>
      </c>
      <c r="BQ44" s="76">
        <v>0.74019999999999997</v>
      </c>
      <c r="BR44" s="76">
        <v>0.7319</v>
      </c>
      <c r="BS44" s="76">
        <v>0.72299999999999998</v>
      </c>
      <c r="BT44" s="76">
        <v>0.71340000000000003</v>
      </c>
      <c r="BU44" s="76">
        <v>0.70309999999999995</v>
      </c>
      <c r="BV44" s="76">
        <v>0.69230000000000003</v>
      </c>
      <c r="BW44" s="76">
        <v>0.68079999999999996</v>
      </c>
      <c r="BX44" s="76">
        <v>0.66869999999999996</v>
      </c>
      <c r="BY44" s="76">
        <v>0.65590000000000004</v>
      </c>
      <c r="BZ44" s="76">
        <v>0.64249999999999996</v>
      </c>
      <c r="CA44" s="76">
        <v>0.62849999999999995</v>
      </c>
      <c r="CB44" s="76">
        <v>0.61380000000000001</v>
      </c>
      <c r="CC44" s="76">
        <v>0.59850000000000003</v>
      </c>
      <c r="CD44" s="76">
        <v>0.58250000000000002</v>
      </c>
      <c r="CE44" s="76">
        <v>0.56599999999999995</v>
      </c>
      <c r="CF44" s="76">
        <v>0.54879999999999995</v>
      </c>
      <c r="CG44" s="76">
        <v>0.53090000000000004</v>
      </c>
      <c r="CH44" s="76">
        <v>0.51239999999999997</v>
      </c>
      <c r="CI44" s="76">
        <v>0.49330000000000002</v>
      </c>
      <c r="CJ44" s="76">
        <v>0.47349999999999998</v>
      </c>
      <c r="CK44" s="76">
        <v>0.4531</v>
      </c>
      <c r="CL44" s="76">
        <v>0.43209999999999998</v>
      </c>
      <c r="CM44" s="76">
        <v>0.41039999999999999</v>
      </c>
      <c r="CN44" s="76">
        <v>0.3881</v>
      </c>
      <c r="CO44" s="76">
        <v>0.36520000000000002</v>
      </c>
      <c r="CP44" s="76">
        <v>0.34160000000000001</v>
      </c>
      <c r="CQ44" s="76">
        <v>0.31740000000000002</v>
      </c>
      <c r="CR44" s="76">
        <v>0.29260000000000003</v>
      </c>
      <c r="CS44" s="76">
        <v>0.2671</v>
      </c>
      <c r="CT44" s="76">
        <v>0.2409</v>
      </c>
      <c r="CU44" s="76">
        <v>0.2142</v>
      </c>
      <c r="CV44" s="76">
        <v>0.18679999999999999</v>
      </c>
    </row>
    <row r="45" spans="1:100" x14ac:dyDescent="0.2">
      <c r="A45" s="76" t="s">
        <v>272</v>
      </c>
      <c r="B45" s="76" t="str">
        <f t="shared" si="1"/>
        <v>3km</v>
      </c>
      <c r="C45" s="76">
        <v>3</v>
      </c>
      <c r="D45" s="76">
        <v>440</v>
      </c>
      <c r="E45" s="76">
        <v>0.65259999999999996</v>
      </c>
      <c r="F45" s="76">
        <v>0.68989999999999996</v>
      </c>
      <c r="G45" s="76">
        <v>0.72499999999999998</v>
      </c>
      <c r="H45" s="76">
        <v>0.75790000000000002</v>
      </c>
      <c r="I45" s="76">
        <v>0.78859999999999997</v>
      </c>
      <c r="J45" s="76">
        <v>0.81710000000000005</v>
      </c>
      <c r="K45" s="76">
        <v>0.84340000000000004</v>
      </c>
      <c r="L45" s="76">
        <v>0.86750000000000005</v>
      </c>
      <c r="M45" s="76">
        <v>0.88939999999999997</v>
      </c>
      <c r="N45" s="76">
        <v>0.90910000000000002</v>
      </c>
      <c r="O45" s="76">
        <v>0.92659999999999998</v>
      </c>
      <c r="P45" s="76">
        <v>0.94189999999999996</v>
      </c>
      <c r="Q45" s="76">
        <v>0.95499999999999996</v>
      </c>
      <c r="R45" s="76">
        <v>0.96699999999999997</v>
      </c>
      <c r="S45" s="76">
        <v>0.97899999999999998</v>
      </c>
      <c r="T45" s="76">
        <v>0.98929999999999996</v>
      </c>
      <c r="U45" s="76">
        <v>0.99619999999999997</v>
      </c>
      <c r="V45" s="76">
        <v>0.99960000000000004</v>
      </c>
      <c r="W45" s="76">
        <v>1</v>
      </c>
      <c r="X45" s="76">
        <v>1</v>
      </c>
      <c r="Y45" s="76">
        <v>1</v>
      </c>
      <c r="Z45" s="76">
        <v>1</v>
      </c>
      <c r="AA45" s="76">
        <v>1</v>
      </c>
      <c r="AB45" s="76">
        <v>0.99990000000000001</v>
      </c>
      <c r="AC45" s="76">
        <v>0.99909999999999999</v>
      </c>
      <c r="AD45" s="76">
        <v>0.99750000000000005</v>
      </c>
      <c r="AE45" s="76">
        <v>0.99519999999999997</v>
      </c>
      <c r="AF45" s="76">
        <v>0.99219999999999997</v>
      </c>
      <c r="AG45" s="76">
        <v>0.98850000000000005</v>
      </c>
      <c r="AH45" s="76">
        <v>0.98399999999999999</v>
      </c>
      <c r="AI45" s="76">
        <v>0.9788</v>
      </c>
      <c r="AJ45" s="76">
        <v>0.97289999999999999</v>
      </c>
      <c r="AK45" s="76">
        <v>0.96619999999999995</v>
      </c>
      <c r="AL45" s="76">
        <v>0.95920000000000005</v>
      </c>
      <c r="AM45" s="76">
        <v>0.95209999999999995</v>
      </c>
      <c r="AN45" s="76">
        <v>0.94510000000000005</v>
      </c>
      <c r="AO45" s="76">
        <v>0.93799999999999994</v>
      </c>
      <c r="AP45" s="76">
        <v>0.93100000000000005</v>
      </c>
      <c r="AQ45" s="76">
        <v>0.92400000000000004</v>
      </c>
      <c r="AR45" s="76">
        <v>0.91690000000000005</v>
      </c>
      <c r="AS45" s="76">
        <v>0.90990000000000004</v>
      </c>
      <c r="AT45" s="76">
        <v>0.90280000000000005</v>
      </c>
      <c r="AU45" s="76">
        <v>0.89580000000000004</v>
      </c>
      <c r="AV45" s="76">
        <v>0.88880000000000003</v>
      </c>
      <c r="AW45" s="76">
        <v>0.88170000000000004</v>
      </c>
      <c r="AX45" s="76">
        <v>0.87470000000000003</v>
      </c>
      <c r="AY45" s="76">
        <v>0.86760000000000004</v>
      </c>
      <c r="AZ45" s="76">
        <v>0.86060000000000003</v>
      </c>
      <c r="BA45" s="76">
        <v>0.85360000000000003</v>
      </c>
      <c r="BB45" s="76">
        <v>0.84650000000000003</v>
      </c>
      <c r="BC45" s="76">
        <v>0.83950000000000002</v>
      </c>
      <c r="BD45" s="76">
        <v>0.83240000000000003</v>
      </c>
      <c r="BE45" s="76">
        <v>0.82540000000000002</v>
      </c>
      <c r="BF45" s="76">
        <v>0.81840000000000002</v>
      </c>
      <c r="BG45" s="76">
        <v>0.81130000000000002</v>
      </c>
      <c r="BH45" s="76">
        <v>0.80430000000000001</v>
      </c>
      <c r="BI45" s="76">
        <v>0.79720000000000002</v>
      </c>
      <c r="BJ45" s="76">
        <v>0.79020000000000001</v>
      </c>
      <c r="BK45" s="76">
        <v>0.78320000000000001</v>
      </c>
      <c r="BL45" s="76">
        <v>0.77610000000000001</v>
      </c>
      <c r="BM45" s="76">
        <v>0.76910000000000001</v>
      </c>
      <c r="BN45" s="76">
        <v>0.76200000000000001</v>
      </c>
      <c r="BO45" s="76">
        <v>0.755</v>
      </c>
      <c r="BP45" s="76">
        <v>0.74790000000000001</v>
      </c>
      <c r="BQ45" s="76">
        <v>0.74019999999999997</v>
      </c>
      <c r="BR45" s="76">
        <v>0.7319</v>
      </c>
      <c r="BS45" s="76">
        <v>0.72299999999999998</v>
      </c>
      <c r="BT45" s="76">
        <v>0.71340000000000003</v>
      </c>
      <c r="BU45" s="76">
        <v>0.70309999999999995</v>
      </c>
      <c r="BV45" s="76">
        <v>0.69230000000000003</v>
      </c>
      <c r="BW45" s="76">
        <v>0.68079999999999996</v>
      </c>
      <c r="BX45" s="76">
        <v>0.66869999999999996</v>
      </c>
      <c r="BY45" s="76">
        <v>0.65590000000000004</v>
      </c>
      <c r="BZ45" s="76">
        <v>0.64249999999999996</v>
      </c>
      <c r="CA45" s="76">
        <v>0.62849999999999995</v>
      </c>
      <c r="CB45" s="76">
        <v>0.61380000000000001</v>
      </c>
      <c r="CC45" s="76">
        <v>0.59850000000000003</v>
      </c>
      <c r="CD45" s="76">
        <v>0.58250000000000002</v>
      </c>
      <c r="CE45" s="76">
        <v>0.56599999999999995</v>
      </c>
      <c r="CF45" s="76">
        <v>0.54879999999999995</v>
      </c>
      <c r="CG45" s="76">
        <v>0.53090000000000004</v>
      </c>
      <c r="CH45" s="76">
        <v>0.51239999999999997</v>
      </c>
      <c r="CI45" s="76">
        <v>0.49330000000000002</v>
      </c>
      <c r="CJ45" s="76">
        <v>0.47349999999999998</v>
      </c>
      <c r="CK45" s="76">
        <v>0.4531</v>
      </c>
      <c r="CL45" s="76">
        <v>0.43209999999999998</v>
      </c>
      <c r="CM45" s="76">
        <v>0.41039999999999999</v>
      </c>
      <c r="CN45" s="76">
        <v>0.3881</v>
      </c>
      <c r="CO45" s="76">
        <v>0.36520000000000002</v>
      </c>
      <c r="CP45" s="76">
        <v>0.34160000000000001</v>
      </c>
      <c r="CQ45" s="76">
        <v>0.31740000000000002</v>
      </c>
      <c r="CR45" s="76">
        <v>0.29260000000000003</v>
      </c>
      <c r="CS45" s="76">
        <v>0.2671</v>
      </c>
      <c r="CT45" s="76">
        <v>0.2409</v>
      </c>
      <c r="CU45" s="76">
        <v>0.2142</v>
      </c>
      <c r="CV45" s="76">
        <v>0.18679999999999999</v>
      </c>
    </row>
    <row r="46" spans="1:100" x14ac:dyDescent="0.2">
      <c r="A46" s="76" t="s">
        <v>273</v>
      </c>
      <c r="B46" s="76" t="str">
        <f t="shared" si="1"/>
        <v>2Mile</v>
      </c>
      <c r="C46" s="76">
        <f>2*mile</f>
        <v>3.218</v>
      </c>
      <c r="D46" s="76">
        <v>474.6</v>
      </c>
      <c r="E46" s="76">
        <v>0.65259999999999996</v>
      </c>
      <c r="F46" s="76">
        <v>0.68989999999999996</v>
      </c>
      <c r="G46" s="76">
        <v>0.72499999999999998</v>
      </c>
      <c r="H46" s="76">
        <v>0.75790000000000002</v>
      </c>
      <c r="I46" s="76">
        <v>0.78859999999999997</v>
      </c>
      <c r="J46" s="76">
        <v>0.81710000000000005</v>
      </c>
      <c r="K46" s="76">
        <v>0.84340000000000004</v>
      </c>
      <c r="L46" s="76">
        <v>0.86750000000000005</v>
      </c>
      <c r="M46" s="76">
        <v>0.88939999999999997</v>
      </c>
      <c r="N46" s="76">
        <v>0.90910000000000002</v>
      </c>
      <c r="O46" s="76">
        <v>0.92659999999999998</v>
      </c>
      <c r="P46" s="76">
        <v>0.94189999999999996</v>
      </c>
      <c r="Q46" s="76">
        <v>0.95499999999999996</v>
      </c>
      <c r="R46" s="76">
        <v>0.96699999999999997</v>
      </c>
      <c r="S46" s="76">
        <v>0.97899999999999998</v>
      </c>
      <c r="T46" s="76">
        <v>0.98929999999999996</v>
      </c>
      <c r="U46" s="76">
        <v>0.99609999999999999</v>
      </c>
      <c r="V46" s="76">
        <v>0.99960000000000004</v>
      </c>
      <c r="W46" s="76">
        <v>1</v>
      </c>
      <c r="X46" s="76">
        <v>1</v>
      </c>
      <c r="Y46" s="76">
        <v>1</v>
      </c>
      <c r="Z46" s="76">
        <v>1</v>
      </c>
      <c r="AA46" s="76">
        <v>1</v>
      </c>
      <c r="AB46" s="76">
        <v>0.99990000000000001</v>
      </c>
      <c r="AC46" s="76">
        <v>0.99909999999999999</v>
      </c>
      <c r="AD46" s="76">
        <v>0.99750000000000005</v>
      </c>
      <c r="AE46" s="76">
        <v>0.99519999999999997</v>
      </c>
      <c r="AF46" s="76">
        <v>0.99219999999999997</v>
      </c>
      <c r="AG46" s="76">
        <v>0.98850000000000005</v>
      </c>
      <c r="AH46" s="76">
        <v>0.98399999999999999</v>
      </c>
      <c r="AI46" s="76">
        <v>0.9788</v>
      </c>
      <c r="AJ46" s="76">
        <v>0.97289999999999999</v>
      </c>
      <c r="AK46" s="76">
        <v>0.96619999999999995</v>
      </c>
      <c r="AL46" s="76">
        <v>0.95920000000000005</v>
      </c>
      <c r="AM46" s="76">
        <v>0.95209999999999995</v>
      </c>
      <c r="AN46" s="76">
        <v>0.94510000000000005</v>
      </c>
      <c r="AO46" s="76">
        <v>0.93799999999999994</v>
      </c>
      <c r="AP46" s="76">
        <v>0.93100000000000005</v>
      </c>
      <c r="AQ46" s="76">
        <v>0.92400000000000004</v>
      </c>
      <c r="AR46" s="76">
        <v>0.91690000000000005</v>
      </c>
      <c r="AS46" s="76">
        <v>0.90990000000000004</v>
      </c>
      <c r="AT46" s="76">
        <v>0.90280000000000005</v>
      </c>
      <c r="AU46" s="76">
        <v>0.89580000000000004</v>
      </c>
      <c r="AV46" s="76">
        <v>0.88880000000000003</v>
      </c>
      <c r="AW46" s="76">
        <v>0.88170000000000004</v>
      </c>
      <c r="AX46" s="76">
        <v>0.87470000000000003</v>
      </c>
      <c r="AY46" s="76">
        <v>0.86760000000000004</v>
      </c>
      <c r="AZ46" s="76">
        <v>0.86060000000000003</v>
      </c>
      <c r="BA46" s="76">
        <v>0.85360000000000003</v>
      </c>
      <c r="BB46" s="76">
        <v>0.84650000000000003</v>
      </c>
      <c r="BC46" s="76">
        <v>0.83950000000000002</v>
      </c>
      <c r="BD46" s="76">
        <v>0.83240000000000003</v>
      </c>
      <c r="BE46" s="76">
        <v>0.82540000000000002</v>
      </c>
      <c r="BF46" s="76">
        <v>0.81840000000000002</v>
      </c>
      <c r="BG46" s="76">
        <v>0.81130000000000002</v>
      </c>
      <c r="BH46" s="76">
        <v>0.80430000000000001</v>
      </c>
      <c r="BI46" s="76">
        <v>0.79720000000000002</v>
      </c>
      <c r="BJ46" s="76">
        <v>0.79020000000000001</v>
      </c>
      <c r="BK46" s="76">
        <v>0.78320000000000001</v>
      </c>
      <c r="BL46" s="76">
        <v>0.77610000000000001</v>
      </c>
      <c r="BM46" s="76">
        <v>0.76910000000000001</v>
      </c>
      <c r="BN46" s="76">
        <v>0.76200000000000001</v>
      </c>
      <c r="BO46" s="76">
        <v>0.755</v>
      </c>
      <c r="BP46" s="76">
        <v>0.74790000000000001</v>
      </c>
      <c r="BQ46" s="76">
        <v>0.74019999999999997</v>
      </c>
      <c r="BR46" s="76">
        <v>0.7319</v>
      </c>
      <c r="BS46" s="76">
        <v>0.72299999999999998</v>
      </c>
      <c r="BT46" s="76">
        <v>0.71340000000000003</v>
      </c>
      <c r="BU46" s="76">
        <v>0.70309999999999995</v>
      </c>
      <c r="BV46" s="76">
        <v>0.69230000000000003</v>
      </c>
      <c r="BW46" s="76">
        <v>0.68079999999999996</v>
      </c>
      <c r="BX46" s="76">
        <v>0.66869999999999996</v>
      </c>
      <c r="BY46" s="76">
        <v>0.65590000000000004</v>
      </c>
      <c r="BZ46" s="76">
        <v>0.64249999999999996</v>
      </c>
      <c r="CA46" s="76">
        <v>0.62849999999999995</v>
      </c>
      <c r="CB46" s="76">
        <v>0.61380000000000001</v>
      </c>
      <c r="CC46" s="76">
        <v>0.59850000000000003</v>
      </c>
      <c r="CD46" s="76">
        <v>0.58250000000000002</v>
      </c>
      <c r="CE46" s="76">
        <v>0.56599999999999995</v>
      </c>
      <c r="CF46" s="76">
        <v>0.54879999999999995</v>
      </c>
      <c r="CG46" s="76">
        <v>0.53090000000000004</v>
      </c>
      <c r="CH46" s="76">
        <v>0.51239999999999997</v>
      </c>
      <c r="CI46" s="76">
        <v>0.49330000000000002</v>
      </c>
      <c r="CJ46" s="76">
        <v>0.47349999999999998</v>
      </c>
      <c r="CK46" s="76">
        <v>0.4531</v>
      </c>
      <c r="CL46" s="76">
        <v>0.43209999999999998</v>
      </c>
      <c r="CM46" s="76">
        <v>0.41039999999999999</v>
      </c>
      <c r="CN46" s="76">
        <v>0.3881</v>
      </c>
      <c r="CO46" s="76">
        <v>0.36520000000000002</v>
      </c>
      <c r="CP46" s="76">
        <v>0.34160000000000001</v>
      </c>
      <c r="CQ46" s="76">
        <v>0.31740000000000002</v>
      </c>
      <c r="CR46" s="76">
        <v>0.29260000000000003</v>
      </c>
      <c r="CS46" s="76">
        <v>0.2671</v>
      </c>
      <c r="CT46" s="76">
        <v>0.2409</v>
      </c>
      <c r="CU46" s="76">
        <v>0.2142</v>
      </c>
      <c r="CV46" s="76">
        <v>0.18679999999999999</v>
      </c>
    </row>
    <row r="47" spans="1:100" x14ac:dyDescent="0.2">
      <c r="A47" s="76" t="s">
        <v>274</v>
      </c>
      <c r="B47" s="76" t="str">
        <f t="shared" si="1"/>
        <v>4km</v>
      </c>
      <c r="C47" s="76">
        <v>4</v>
      </c>
      <c r="D47" s="76">
        <v>598</v>
      </c>
      <c r="E47" s="76">
        <v>0.65259999999999996</v>
      </c>
      <c r="F47" s="76">
        <v>0.68989999999999996</v>
      </c>
      <c r="G47" s="76">
        <v>0.72499999999999998</v>
      </c>
      <c r="H47" s="76">
        <v>0.75790000000000002</v>
      </c>
      <c r="I47" s="76">
        <v>0.78859999999999997</v>
      </c>
      <c r="J47" s="76">
        <v>0.81710000000000005</v>
      </c>
      <c r="K47" s="76">
        <v>0.84340000000000004</v>
      </c>
      <c r="L47" s="76">
        <v>0.86750000000000005</v>
      </c>
      <c r="M47" s="76">
        <v>0.88939999999999997</v>
      </c>
      <c r="N47" s="76">
        <v>0.90910000000000002</v>
      </c>
      <c r="O47" s="76">
        <v>0.92659999999999998</v>
      </c>
      <c r="P47" s="76">
        <v>0.94189999999999996</v>
      </c>
      <c r="Q47" s="76">
        <v>0.95499999999999996</v>
      </c>
      <c r="R47" s="76">
        <v>0.96699999999999997</v>
      </c>
      <c r="S47" s="76">
        <v>0.97899999999999998</v>
      </c>
      <c r="T47" s="76">
        <v>0.98929999999999996</v>
      </c>
      <c r="U47" s="76">
        <v>0.99609999999999999</v>
      </c>
      <c r="V47" s="76">
        <v>0.99960000000000004</v>
      </c>
      <c r="W47" s="76">
        <v>1</v>
      </c>
      <c r="X47" s="76">
        <v>1</v>
      </c>
      <c r="Y47" s="76">
        <v>1</v>
      </c>
      <c r="Z47" s="76">
        <v>1</v>
      </c>
      <c r="AA47" s="76">
        <v>1</v>
      </c>
      <c r="AB47" s="76">
        <v>0.99990000000000001</v>
      </c>
      <c r="AC47" s="76">
        <v>0.99909999999999999</v>
      </c>
      <c r="AD47" s="76">
        <v>0.99750000000000005</v>
      </c>
      <c r="AE47" s="76">
        <v>0.99519999999999997</v>
      </c>
      <c r="AF47" s="76">
        <v>0.99219999999999997</v>
      </c>
      <c r="AG47" s="76">
        <v>0.98850000000000005</v>
      </c>
      <c r="AH47" s="76">
        <v>0.98399999999999999</v>
      </c>
      <c r="AI47" s="76">
        <v>0.9788</v>
      </c>
      <c r="AJ47" s="76">
        <v>0.97289999999999999</v>
      </c>
      <c r="AK47" s="76">
        <v>0.96619999999999995</v>
      </c>
      <c r="AL47" s="76">
        <v>0.95920000000000005</v>
      </c>
      <c r="AM47" s="76">
        <v>0.95209999999999995</v>
      </c>
      <c r="AN47" s="76">
        <v>0.94510000000000005</v>
      </c>
      <c r="AO47" s="76">
        <v>0.93799999999999994</v>
      </c>
      <c r="AP47" s="76">
        <v>0.93100000000000005</v>
      </c>
      <c r="AQ47" s="76">
        <v>0.92400000000000004</v>
      </c>
      <c r="AR47" s="76">
        <v>0.91690000000000005</v>
      </c>
      <c r="AS47" s="76">
        <v>0.90990000000000004</v>
      </c>
      <c r="AT47" s="76">
        <v>0.90280000000000005</v>
      </c>
      <c r="AU47" s="76">
        <v>0.89580000000000004</v>
      </c>
      <c r="AV47" s="76">
        <v>0.88880000000000003</v>
      </c>
      <c r="AW47" s="76">
        <v>0.88170000000000004</v>
      </c>
      <c r="AX47" s="76">
        <v>0.87470000000000003</v>
      </c>
      <c r="AY47" s="76">
        <v>0.86760000000000004</v>
      </c>
      <c r="AZ47" s="76">
        <v>0.86060000000000003</v>
      </c>
      <c r="BA47" s="76">
        <v>0.85360000000000003</v>
      </c>
      <c r="BB47" s="76">
        <v>0.84650000000000003</v>
      </c>
      <c r="BC47" s="76">
        <v>0.83950000000000002</v>
      </c>
      <c r="BD47" s="76">
        <v>0.83240000000000003</v>
      </c>
      <c r="BE47" s="76">
        <v>0.82540000000000002</v>
      </c>
      <c r="BF47" s="76">
        <v>0.81840000000000002</v>
      </c>
      <c r="BG47" s="76">
        <v>0.81130000000000002</v>
      </c>
      <c r="BH47" s="76">
        <v>0.80430000000000001</v>
      </c>
      <c r="BI47" s="76">
        <v>0.79720000000000002</v>
      </c>
      <c r="BJ47" s="76">
        <v>0.79020000000000001</v>
      </c>
      <c r="BK47" s="76">
        <v>0.78320000000000001</v>
      </c>
      <c r="BL47" s="76">
        <v>0.77610000000000001</v>
      </c>
      <c r="BM47" s="76">
        <v>0.76910000000000001</v>
      </c>
      <c r="BN47" s="76">
        <v>0.76200000000000001</v>
      </c>
      <c r="BO47" s="76">
        <v>0.755</v>
      </c>
      <c r="BP47" s="76">
        <v>0.74790000000000001</v>
      </c>
      <c r="BQ47" s="76">
        <v>0.74019999999999997</v>
      </c>
      <c r="BR47" s="76">
        <v>0.7319</v>
      </c>
      <c r="BS47" s="76">
        <v>0.72299999999999998</v>
      </c>
      <c r="BT47" s="76">
        <v>0.71340000000000003</v>
      </c>
      <c r="BU47" s="76">
        <v>0.70309999999999995</v>
      </c>
      <c r="BV47" s="76">
        <v>0.69230000000000003</v>
      </c>
      <c r="BW47" s="76">
        <v>0.68079999999999996</v>
      </c>
      <c r="BX47" s="76">
        <v>0.66869999999999996</v>
      </c>
      <c r="BY47" s="76">
        <v>0.65590000000000004</v>
      </c>
      <c r="BZ47" s="76">
        <v>0.64249999999999996</v>
      </c>
      <c r="CA47" s="76">
        <v>0.62849999999999995</v>
      </c>
      <c r="CB47" s="76">
        <v>0.61380000000000001</v>
      </c>
      <c r="CC47" s="76">
        <v>0.59850000000000003</v>
      </c>
      <c r="CD47" s="76">
        <v>0.58250000000000002</v>
      </c>
      <c r="CE47" s="76">
        <v>0.56599999999999995</v>
      </c>
      <c r="CF47" s="76">
        <v>0.54879999999999995</v>
      </c>
      <c r="CG47" s="76">
        <v>0.53090000000000004</v>
      </c>
      <c r="CH47" s="76">
        <v>0.51239999999999997</v>
      </c>
      <c r="CI47" s="76">
        <v>0.49330000000000002</v>
      </c>
      <c r="CJ47" s="76">
        <v>0.47349999999999998</v>
      </c>
      <c r="CK47" s="76">
        <v>0.4531</v>
      </c>
      <c r="CL47" s="76">
        <v>0.43209999999999998</v>
      </c>
      <c r="CM47" s="76">
        <v>0.41039999999999999</v>
      </c>
      <c r="CN47" s="76">
        <v>0.3881</v>
      </c>
      <c r="CO47" s="76">
        <v>0.36520000000000002</v>
      </c>
      <c r="CP47" s="76">
        <v>0.34160000000000001</v>
      </c>
      <c r="CQ47" s="76">
        <v>0.31740000000000002</v>
      </c>
      <c r="CR47" s="76">
        <v>0.29260000000000003</v>
      </c>
      <c r="CS47" s="76">
        <v>0.2671</v>
      </c>
      <c r="CT47" s="76">
        <v>0.2409</v>
      </c>
      <c r="CU47" s="76">
        <v>0.2142</v>
      </c>
      <c r="CV47" s="76">
        <v>0.18679999999999999</v>
      </c>
    </row>
    <row r="48" spans="1:100" x14ac:dyDescent="0.2">
      <c r="A48" s="76" t="s">
        <v>275</v>
      </c>
      <c r="B48" s="76" t="str">
        <f t="shared" si="1"/>
        <v>3Mile</v>
      </c>
      <c r="C48" s="76">
        <f>3*mile</f>
        <v>4.827</v>
      </c>
      <c r="D48" s="76">
        <v>730</v>
      </c>
      <c r="E48" s="76">
        <v>0.65259999999999996</v>
      </c>
      <c r="F48" s="76">
        <v>0.68989999999999996</v>
      </c>
      <c r="G48" s="76">
        <v>0.72499999999999998</v>
      </c>
      <c r="H48" s="76">
        <v>0.75790000000000002</v>
      </c>
      <c r="I48" s="76">
        <v>0.78859999999999997</v>
      </c>
      <c r="J48" s="76">
        <v>0.81710000000000005</v>
      </c>
      <c r="K48" s="76">
        <v>0.84340000000000004</v>
      </c>
      <c r="L48" s="76">
        <v>0.86750000000000005</v>
      </c>
      <c r="M48" s="76">
        <v>0.88939999999999997</v>
      </c>
      <c r="N48" s="76">
        <v>0.90910000000000002</v>
      </c>
      <c r="O48" s="76">
        <v>0.92659999999999998</v>
      </c>
      <c r="P48" s="76">
        <v>0.94189999999999996</v>
      </c>
      <c r="Q48" s="76">
        <v>0.95499999999999996</v>
      </c>
      <c r="R48" s="76">
        <v>0.96699999999999997</v>
      </c>
      <c r="S48" s="76">
        <v>0.97899999999999998</v>
      </c>
      <c r="T48" s="76">
        <v>0.98929999999999996</v>
      </c>
      <c r="U48" s="76">
        <v>0.99609999999999999</v>
      </c>
      <c r="V48" s="76">
        <v>0.99960000000000004</v>
      </c>
      <c r="W48" s="76">
        <v>1</v>
      </c>
      <c r="X48" s="76">
        <v>1</v>
      </c>
      <c r="Y48" s="76">
        <v>1</v>
      </c>
      <c r="Z48" s="76">
        <v>1</v>
      </c>
      <c r="AA48" s="76">
        <v>1</v>
      </c>
      <c r="AB48" s="76">
        <v>0.99990000000000001</v>
      </c>
      <c r="AC48" s="76">
        <v>0.99909999999999999</v>
      </c>
      <c r="AD48" s="76">
        <v>0.99750000000000005</v>
      </c>
      <c r="AE48" s="76">
        <v>0.99519999999999997</v>
      </c>
      <c r="AF48" s="76">
        <v>0.99219999999999997</v>
      </c>
      <c r="AG48" s="76">
        <v>0.98850000000000005</v>
      </c>
      <c r="AH48" s="76">
        <v>0.98399999999999999</v>
      </c>
      <c r="AI48" s="76">
        <v>0.9788</v>
      </c>
      <c r="AJ48" s="76">
        <v>0.97289999999999999</v>
      </c>
      <c r="AK48" s="76">
        <v>0.96619999999999995</v>
      </c>
      <c r="AL48" s="76">
        <v>0.95920000000000005</v>
      </c>
      <c r="AM48" s="76">
        <v>0.95209999999999995</v>
      </c>
      <c r="AN48" s="76">
        <v>0.94510000000000005</v>
      </c>
      <c r="AO48" s="76">
        <v>0.93799999999999994</v>
      </c>
      <c r="AP48" s="76">
        <v>0.93100000000000005</v>
      </c>
      <c r="AQ48" s="76">
        <v>0.92400000000000004</v>
      </c>
      <c r="AR48" s="76">
        <v>0.91690000000000005</v>
      </c>
      <c r="AS48" s="76">
        <v>0.90990000000000004</v>
      </c>
      <c r="AT48" s="76">
        <v>0.90280000000000005</v>
      </c>
      <c r="AU48" s="76">
        <v>0.89580000000000004</v>
      </c>
      <c r="AV48" s="76">
        <v>0.88880000000000003</v>
      </c>
      <c r="AW48" s="76">
        <v>0.88170000000000004</v>
      </c>
      <c r="AX48" s="76">
        <v>0.87470000000000003</v>
      </c>
      <c r="AY48" s="76">
        <v>0.86760000000000004</v>
      </c>
      <c r="AZ48" s="76">
        <v>0.86060000000000003</v>
      </c>
      <c r="BA48" s="76">
        <v>0.85360000000000003</v>
      </c>
      <c r="BB48" s="76">
        <v>0.84650000000000003</v>
      </c>
      <c r="BC48" s="76">
        <v>0.83950000000000002</v>
      </c>
      <c r="BD48" s="76">
        <v>0.83240000000000003</v>
      </c>
      <c r="BE48" s="76">
        <v>0.82540000000000002</v>
      </c>
      <c r="BF48" s="76">
        <v>0.81840000000000002</v>
      </c>
      <c r="BG48" s="76">
        <v>0.81130000000000002</v>
      </c>
      <c r="BH48" s="76">
        <v>0.80430000000000001</v>
      </c>
      <c r="BI48" s="76">
        <v>0.79720000000000002</v>
      </c>
      <c r="BJ48" s="76">
        <v>0.79020000000000001</v>
      </c>
      <c r="BK48" s="76">
        <v>0.78320000000000001</v>
      </c>
      <c r="BL48" s="76">
        <v>0.77610000000000001</v>
      </c>
      <c r="BM48" s="76">
        <v>0.76910000000000001</v>
      </c>
      <c r="BN48" s="76">
        <v>0.76200000000000001</v>
      </c>
      <c r="BO48" s="76">
        <v>0.755</v>
      </c>
      <c r="BP48" s="76">
        <v>0.74790000000000001</v>
      </c>
      <c r="BQ48" s="76">
        <v>0.74019999999999997</v>
      </c>
      <c r="BR48" s="76">
        <v>0.7319</v>
      </c>
      <c r="BS48" s="76">
        <v>0.72299999999999998</v>
      </c>
      <c r="BT48" s="76">
        <v>0.71340000000000003</v>
      </c>
      <c r="BU48" s="76">
        <v>0.70309999999999995</v>
      </c>
      <c r="BV48" s="76">
        <v>0.69230000000000003</v>
      </c>
      <c r="BW48" s="76">
        <v>0.68079999999999996</v>
      </c>
      <c r="BX48" s="76">
        <v>0.66869999999999996</v>
      </c>
      <c r="BY48" s="76">
        <v>0.65590000000000004</v>
      </c>
      <c r="BZ48" s="76">
        <v>0.64249999999999996</v>
      </c>
      <c r="CA48" s="76">
        <v>0.62849999999999995</v>
      </c>
      <c r="CB48" s="76">
        <v>0.61380000000000001</v>
      </c>
      <c r="CC48" s="76">
        <v>0.59850000000000003</v>
      </c>
      <c r="CD48" s="76">
        <v>0.58250000000000002</v>
      </c>
      <c r="CE48" s="76">
        <v>0.56599999999999995</v>
      </c>
      <c r="CF48" s="76">
        <v>0.54879999999999995</v>
      </c>
      <c r="CG48" s="76">
        <v>0.53090000000000004</v>
      </c>
      <c r="CH48" s="76">
        <v>0.51239999999999997</v>
      </c>
      <c r="CI48" s="76">
        <v>0.49330000000000002</v>
      </c>
      <c r="CJ48" s="76">
        <v>0.47349999999999998</v>
      </c>
      <c r="CK48" s="76">
        <v>0.4531</v>
      </c>
      <c r="CL48" s="76">
        <v>0.43209999999999998</v>
      </c>
      <c r="CM48" s="76">
        <v>0.41039999999999999</v>
      </c>
      <c r="CN48" s="76">
        <v>0.3881</v>
      </c>
      <c r="CO48" s="76">
        <v>0.36520000000000002</v>
      </c>
      <c r="CP48" s="76">
        <v>0.34160000000000001</v>
      </c>
      <c r="CQ48" s="76">
        <v>0.31740000000000002</v>
      </c>
      <c r="CR48" s="76">
        <v>0.29260000000000003</v>
      </c>
      <c r="CS48" s="76">
        <v>0.2671</v>
      </c>
      <c r="CT48" s="76">
        <v>0.2409</v>
      </c>
      <c r="CU48" s="76">
        <v>0.2142</v>
      </c>
      <c r="CV48" s="76">
        <v>0.18679999999999999</v>
      </c>
    </row>
    <row r="49" spans="1:100" x14ac:dyDescent="0.2">
      <c r="A49" s="76" t="s">
        <v>276</v>
      </c>
      <c r="B49" s="76" t="str">
        <f>MID(A49,2,100)</f>
        <v>5kmRoad</v>
      </c>
      <c r="C49" s="76">
        <v>5</v>
      </c>
      <c r="D49" s="76">
        <v>774</v>
      </c>
      <c r="E49" s="76">
        <v>0.65259999999999996</v>
      </c>
      <c r="F49" s="76">
        <v>0.68989999999999996</v>
      </c>
      <c r="G49" s="76">
        <v>0.72499999999999998</v>
      </c>
      <c r="H49" s="76">
        <v>0.75790000000000002</v>
      </c>
      <c r="I49" s="76">
        <v>0.78859999999999997</v>
      </c>
      <c r="J49" s="76">
        <v>0.81710000000000005</v>
      </c>
      <c r="K49" s="76">
        <v>0.84340000000000004</v>
      </c>
      <c r="L49" s="76">
        <v>0.86750000000000005</v>
      </c>
      <c r="M49" s="76">
        <v>0.88939999999999997</v>
      </c>
      <c r="N49" s="76">
        <v>0.90910000000000002</v>
      </c>
      <c r="O49" s="76">
        <v>0.92659999999999998</v>
      </c>
      <c r="P49" s="76">
        <v>0.94189999999999996</v>
      </c>
      <c r="Q49" s="76">
        <v>0.95499999999999996</v>
      </c>
      <c r="R49" s="76">
        <v>0.96699999999999997</v>
      </c>
      <c r="S49" s="76">
        <v>0.97899999999999998</v>
      </c>
      <c r="T49" s="76">
        <v>0.98929999999999996</v>
      </c>
      <c r="U49" s="76">
        <v>0.99609999999999999</v>
      </c>
      <c r="V49" s="76">
        <v>0.99960000000000004</v>
      </c>
      <c r="W49" s="76">
        <v>1</v>
      </c>
      <c r="X49" s="76">
        <v>1</v>
      </c>
      <c r="Y49" s="76">
        <v>1</v>
      </c>
      <c r="Z49" s="76">
        <v>1</v>
      </c>
      <c r="AA49" s="76">
        <v>1</v>
      </c>
      <c r="AB49" s="76">
        <v>0.99990000000000001</v>
      </c>
      <c r="AC49" s="76">
        <v>0.99909999999999999</v>
      </c>
      <c r="AD49" s="76">
        <v>0.99750000000000005</v>
      </c>
      <c r="AE49" s="76">
        <v>0.99519999999999997</v>
      </c>
      <c r="AF49" s="76">
        <v>0.99219999999999997</v>
      </c>
      <c r="AG49" s="76">
        <v>0.98850000000000005</v>
      </c>
      <c r="AH49" s="76">
        <v>0.98399999999999999</v>
      </c>
      <c r="AI49" s="76">
        <v>0.9788</v>
      </c>
      <c r="AJ49" s="76">
        <v>0.97289999999999999</v>
      </c>
      <c r="AK49" s="76">
        <v>0.96619999999999995</v>
      </c>
      <c r="AL49" s="76">
        <v>0.95920000000000005</v>
      </c>
      <c r="AM49" s="76">
        <v>0.95209999999999995</v>
      </c>
      <c r="AN49" s="76">
        <v>0.94510000000000005</v>
      </c>
      <c r="AO49" s="76">
        <v>0.93799999999999994</v>
      </c>
      <c r="AP49" s="76">
        <v>0.93100000000000005</v>
      </c>
      <c r="AQ49" s="76">
        <v>0.92400000000000004</v>
      </c>
      <c r="AR49" s="76">
        <v>0.91690000000000005</v>
      </c>
      <c r="AS49" s="76">
        <v>0.90990000000000004</v>
      </c>
      <c r="AT49" s="76">
        <v>0.90280000000000005</v>
      </c>
      <c r="AU49" s="76">
        <v>0.89580000000000004</v>
      </c>
      <c r="AV49" s="76">
        <v>0.88880000000000003</v>
      </c>
      <c r="AW49" s="76">
        <v>0.88170000000000004</v>
      </c>
      <c r="AX49" s="76">
        <v>0.87470000000000003</v>
      </c>
      <c r="AY49" s="76">
        <v>0.86760000000000004</v>
      </c>
      <c r="AZ49" s="76">
        <v>0.86060000000000003</v>
      </c>
      <c r="BA49" s="76">
        <v>0.85360000000000003</v>
      </c>
      <c r="BB49" s="76">
        <v>0.84650000000000003</v>
      </c>
      <c r="BC49" s="76">
        <v>0.83950000000000002</v>
      </c>
      <c r="BD49" s="76">
        <v>0.83240000000000003</v>
      </c>
      <c r="BE49" s="76">
        <v>0.82540000000000002</v>
      </c>
      <c r="BF49" s="76">
        <v>0.81840000000000002</v>
      </c>
      <c r="BG49" s="76">
        <v>0.81130000000000002</v>
      </c>
      <c r="BH49" s="76">
        <v>0.80430000000000001</v>
      </c>
      <c r="BI49" s="76">
        <v>0.79720000000000002</v>
      </c>
      <c r="BJ49" s="76">
        <v>0.79020000000000001</v>
      </c>
      <c r="BK49" s="76">
        <v>0.78320000000000001</v>
      </c>
      <c r="BL49" s="76">
        <v>0.77610000000000001</v>
      </c>
      <c r="BM49" s="76">
        <v>0.76910000000000001</v>
      </c>
      <c r="BN49" s="76">
        <v>0.76200000000000001</v>
      </c>
      <c r="BO49" s="76">
        <v>0.755</v>
      </c>
      <c r="BP49" s="76">
        <v>0.74790000000000001</v>
      </c>
      <c r="BQ49" s="76">
        <v>0.74019999999999997</v>
      </c>
      <c r="BR49" s="76">
        <v>0.7319</v>
      </c>
      <c r="BS49" s="76">
        <v>0.72299999999999998</v>
      </c>
      <c r="BT49" s="76">
        <v>0.71340000000000003</v>
      </c>
      <c r="BU49" s="76">
        <v>0.70309999999999995</v>
      </c>
      <c r="BV49" s="76">
        <v>0.69230000000000003</v>
      </c>
      <c r="BW49" s="76">
        <v>0.68079999999999996</v>
      </c>
      <c r="BX49" s="76">
        <v>0.66869999999999996</v>
      </c>
      <c r="BY49" s="76">
        <v>0.65590000000000004</v>
      </c>
      <c r="BZ49" s="76">
        <v>0.64249999999999996</v>
      </c>
      <c r="CA49" s="76">
        <v>0.62849999999999995</v>
      </c>
      <c r="CB49" s="76">
        <v>0.61380000000000001</v>
      </c>
      <c r="CC49" s="76">
        <v>0.59850000000000003</v>
      </c>
      <c r="CD49" s="76">
        <v>0.58250000000000002</v>
      </c>
      <c r="CE49" s="76">
        <v>0.56599999999999995</v>
      </c>
      <c r="CF49" s="76">
        <v>0.54879999999999995</v>
      </c>
      <c r="CG49" s="76">
        <v>0.53090000000000004</v>
      </c>
      <c r="CH49" s="76">
        <v>0.51239999999999997</v>
      </c>
      <c r="CI49" s="76">
        <v>0.49330000000000002</v>
      </c>
      <c r="CJ49" s="76">
        <v>0.47349999999999998</v>
      </c>
      <c r="CK49" s="76">
        <v>0.4531</v>
      </c>
      <c r="CL49" s="76">
        <v>0.43209999999999998</v>
      </c>
      <c r="CM49" s="76">
        <v>0.41039999999999999</v>
      </c>
      <c r="CN49" s="76">
        <v>0.3881</v>
      </c>
      <c r="CO49" s="76">
        <v>0.36520000000000002</v>
      </c>
      <c r="CP49" s="76">
        <v>0.34160000000000001</v>
      </c>
      <c r="CQ49" s="76">
        <v>0.31740000000000002</v>
      </c>
      <c r="CR49" s="76">
        <v>0.29260000000000003</v>
      </c>
      <c r="CS49" s="76">
        <v>0.2671</v>
      </c>
      <c r="CT49" s="76">
        <v>0.2409</v>
      </c>
      <c r="CU49" s="76">
        <v>0.2142</v>
      </c>
      <c r="CV49" s="76">
        <v>0.18679999999999999</v>
      </c>
    </row>
    <row r="50" spans="1:100" x14ac:dyDescent="0.2">
      <c r="A50" s="76" t="s">
        <v>277</v>
      </c>
      <c r="B50" s="76" t="str">
        <f t="shared" si="1"/>
        <v>5km</v>
      </c>
      <c r="C50" s="76">
        <v>5</v>
      </c>
      <c r="D50" s="76">
        <v>757</v>
      </c>
      <c r="E50" s="76">
        <v>0.65259999999999996</v>
      </c>
      <c r="F50" s="76">
        <v>0.68989999999999996</v>
      </c>
      <c r="G50" s="76">
        <v>0.72499999999999998</v>
      </c>
      <c r="H50" s="76">
        <v>0.75790000000000002</v>
      </c>
      <c r="I50" s="76">
        <v>0.78859999999999997</v>
      </c>
      <c r="J50" s="76">
        <v>0.81710000000000005</v>
      </c>
      <c r="K50" s="76">
        <v>0.84340000000000004</v>
      </c>
      <c r="L50" s="76">
        <v>0.86750000000000005</v>
      </c>
      <c r="M50" s="76">
        <v>0.88939999999999997</v>
      </c>
      <c r="N50" s="76">
        <v>0.90910000000000002</v>
      </c>
      <c r="O50" s="76">
        <v>0.92659999999999998</v>
      </c>
      <c r="P50" s="76">
        <v>0.94189999999999996</v>
      </c>
      <c r="Q50" s="76">
        <v>0.95499999999999996</v>
      </c>
      <c r="R50" s="76">
        <v>0.96699999999999997</v>
      </c>
      <c r="S50" s="76">
        <v>0.97899999999999998</v>
      </c>
      <c r="T50" s="76">
        <v>0.98929999999999996</v>
      </c>
      <c r="U50" s="76">
        <v>0.99609999999999999</v>
      </c>
      <c r="V50" s="76">
        <v>0.99960000000000004</v>
      </c>
      <c r="W50" s="76">
        <v>1</v>
      </c>
      <c r="X50" s="76">
        <v>1</v>
      </c>
      <c r="Y50" s="76">
        <v>1</v>
      </c>
      <c r="Z50" s="76">
        <v>1</v>
      </c>
      <c r="AA50" s="76">
        <v>1</v>
      </c>
      <c r="AB50" s="76">
        <v>0.99990000000000001</v>
      </c>
      <c r="AC50" s="76">
        <v>0.99909999999999999</v>
      </c>
      <c r="AD50" s="76">
        <v>0.99750000000000005</v>
      </c>
      <c r="AE50" s="76">
        <v>0.99519999999999997</v>
      </c>
      <c r="AF50" s="76">
        <v>0.99219999999999997</v>
      </c>
      <c r="AG50" s="76">
        <v>0.98850000000000005</v>
      </c>
      <c r="AH50" s="76">
        <v>0.98399999999999999</v>
      </c>
      <c r="AI50" s="76">
        <v>0.9788</v>
      </c>
      <c r="AJ50" s="76">
        <v>0.97289999999999999</v>
      </c>
      <c r="AK50" s="76">
        <v>0.96619999999999995</v>
      </c>
      <c r="AL50" s="76">
        <v>0.95920000000000005</v>
      </c>
      <c r="AM50" s="76">
        <v>0.95209999999999995</v>
      </c>
      <c r="AN50" s="76">
        <v>0.94510000000000005</v>
      </c>
      <c r="AO50" s="76">
        <v>0.93799999999999994</v>
      </c>
      <c r="AP50" s="76">
        <v>0.93100000000000005</v>
      </c>
      <c r="AQ50" s="76">
        <v>0.92400000000000004</v>
      </c>
      <c r="AR50" s="76">
        <v>0.91690000000000005</v>
      </c>
      <c r="AS50" s="76">
        <v>0.90990000000000004</v>
      </c>
      <c r="AT50" s="76">
        <v>0.90280000000000005</v>
      </c>
      <c r="AU50" s="76">
        <v>0.89580000000000004</v>
      </c>
      <c r="AV50" s="76">
        <v>0.88880000000000003</v>
      </c>
      <c r="AW50" s="76">
        <v>0.88170000000000004</v>
      </c>
      <c r="AX50" s="76">
        <v>0.87470000000000003</v>
      </c>
      <c r="AY50" s="76">
        <v>0.86760000000000004</v>
      </c>
      <c r="AZ50" s="76">
        <v>0.86060000000000003</v>
      </c>
      <c r="BA50" s="76">
        <v>0.85360000000000003</v>
      </c>
      <c r="BB50" s="76">
        <v>0.84650000000000003</v>
      </c>
      <c r="BC50" s="76">
        <v>0.83950000000000002</v>
      </c>
      <c r="BD50" s="76">
        <v>0.83240000000000003</v>
      </c>
      <c r="BE50" s="76">
        <v>0.82540000000000002</v>
      </c>
      <c r="BF50" s="76">
        <v>0.81840000000000002</v>
      </c>
      <c r="BG50" s="76">
        <v>0.81130000000000002</v>
      </c>
      <c r="BH50" s="76">
        <v>0.80430000000000001</v>
      </c>
      <c r="BI50" s="76">
        <v>0.79720000000000002</v>
      </c>
      <c r="BJ50" s="76">
        <v>0.79020000000000001</v>
      </c>
      <c r="BK50" s="76">
        <v>0.78320000000000001</v>
      </c>
      <c r="BL50" s="76">
        <v>0.77610000000000001</v>
      </c>
      <c r="BM50" s="76">
        <v>0.76910000000000001</v>
      </c>
      <c r="BN50" s="76">
        <v>0.76200000000000001</v>
      </c>
      <c r="BO50" s="76">
        <v>0.755</v>
      </c>
      <c r="BP50" s="76">
        <v>0.74790000000000001</v>
      </c>
      <c r="BQ50" s="76">
        <v>0.74019999999999997</v>
      </c>
      <c r="BR50" s="76">
        <v>0.7319</v>
      </c>
      <c r="BS50" s="76">
        <v>0.72299999999999998</v>
      </c>
      <c r="BT50" s="76">
        <v>0.71340000000000003</v>
      </c>
      <c r="BU50" s="76">
        <v>0.70309999999999995</v>
      </c>
      <c r="BV50" s="76">
        <v>0.69230000000000003</v>
      </c>
      <c r="BW50" s="76">
        <v>0.68079999999999996</v>
      </c>
      <c r="BX50" s="76">
        <v>0.66869999999999996</v>
      </c>
      <c r="BY50" s="76">
        <v>0.65590000000000004</v>
      </c>
      <c r="BZ50" s="76">
        <v>0.64249999999999996</v>
      </c>
      <c r="CA50" s="76">
        <v>0.62849999999999995</v>
      </c>
      <c r="CB50" s="76">
        <v>0.61380000000000001</v>
      </c>
      <c r="CC50" s="76">
        <v>0.59850000000000003</v>
      </c>
      <c r="CD50" s="76">
        <v>0.58250000000000002</v>
      </c>
      <c r="CE50" s="76">
        <v>0.56599999999999995</v>
      </c>
      <c r="CF50" s="76">
        <v>0.54879999999999995</v>
      </c>
      <c r="CG50" s="76">
        <v>0.53090000000000004</v>
      </c>
      <c r="CH50" s="76">
        <v>0.51239999999999997</v>
      </c>
      <c r="CI50" s="76">
        <v>0.49330000000000002</v>
      </c>
      <c r="CJ50" s="76">
        <v>0.47349999999999998</v>
      </c>
      <c r="CK50" s="76">
        <v>0.4531</v>
      </c>
      <c r="CL50" s="76">
        <v>0.43209999999999998</v>
      </c>
      <c r="CM50" s="76">
        <v>0.41039999999999999</v>
      </c>
      <c r="CN50" s="76">
        <v>0.3881</v>
      </c>
      <c r="CO50" s="76">
        <v>0.36520000000000002</v>
      </c>
      <c r="CP50" s="76">
        <v>0.34160000000000001</v>
      </c>
      <c r="CQ50" s="76">
        <v>0.31740000000000002</v>
      </c>
      <c r="CR50" s="76">
        <v>0.29260000000000003</v>
      </c>
      <c r="CS50" s="76">
        <v>0.2671</v>
      </c>
      <c r="CT50" s="76">
        <v>0.2409</v>
      </c>
      <c r="CU50" s="76">
        <v>0.2142</v>
      </c>
      <c r="CV50" s="76">
        <v>0.18679999999999999</v>
      </c>
    </row>
    <row r="51" spans="1:100" x14ac:dyDescent="0.2">
      <c r="A51" s="76" t="s">
        <v>278</v>
      </c>
      <c r="B51" s="76" t="str">
        <f>MID(A51,2,100)</f>
        <v>6kmRoad</v>
      </c>
      <c r="C51" s="76">
        <v>6</v>
      </c>
      <c r="D51" s="76">
        <v>940</v>
      </c>
      <c r="E51" s="76">
        <v>0.65259999999999996</v>
      </c>
      <c r="F51" s="76">
        <v>0.68989999999999996</v>
      </c>
      <c r="G51" s="76">
        <v>0.72499999999999998</v>
      </c>
      <c r="H51" s="76">
        <v>0.75790000000000002</v>
      </c>
      <c r="I51" s="76">
        <v>0.78859999999999997</v>
      </c>
      <c r="J51" s="76">
        <v>0.81710000000000005</v>
      </c>
      <c r="K51" s="76">
        <v>0.84340000000000004</v>
      </c>
      <c r="L51" s="76">
        <v>0.86750000000000005</v>
      </c>
      <c r="M51" s="76">
        <v>0.88939999999999997</v>
      </c>
      <c r="N51" s="76">
        <v>0.90910000000000002</v>
      </c>
      <c r="O51" s="76">
        <v>0.92659999999999998</v>
      </c>
      <c r="P51" s="76">
        <v>0.94189999999999996</v>
      </c>
      <c r="Q51" s="76">
        <v>0.95499999999999996</v>
      </c>
      <c r="R51" s="76">
        <v>0.96699999999999997</v>
      </c>
      <c r="S51" s="76">
        <v>0.97899999999999998</v>
      </c>
      <c r="T51" s="76">
        <v>0.98929999999999996</v>
      </c>
      <c r="U51" s="76">
        <v>0.99609999999999999</v>
      </c>
      <c r="V51" s="76">
        <v>0.99960000000000004</v>
      </c>
      <c r="W51" s="76">
        <v>1</v>
      </c>
      <c r="X51" s="76">
        <v>1</v>
      </c>
      <c r="Y51" s="76">
        <v>1</v>
      </c>
      <c r="Z51" s="76">
        <v>1</v>
      </c>
      <c r="AA51" s="76">
        <v>1</v>
      </c>
      <c r="AB51" s="76">
        <v>0.99990000000000001</v>
      </c>
      <c r="AC51" s="76">
        <v>0.99909999999999999</v>
      </c>
      <c r="AD51" s="76">
        <v>0.99750000000000005</v>
      </c>
      <c r="AE51" s="76">
        <v>0.99519999999999997</v>
      </c>
      <c r="AF51" s="76">
        <v>0.99219999999999997</v>
      </c>
      <c r="AG51" s="76">
        <v>0.98850000000000005</v>
      </c>
      <c r="AH51" s="76">
        <v>0.98399999999999999</v>
      </c>
      <c r="AI51" s="76">
        <v>0.9788</v>
      </c>
      <c r="AJ51" s="76">
        <v>0.97289999999999999</v>
      </c>
      <c r="AK51" s="76">
        <v>0.96619999999999995</v>
      </c>
      <c r="AL51" s="76">
        <v>0.95920000000000005</v>
      </c>
      <c r="AM51" s="76">
        <v>0.95209999999999995</v>
      </c>
      <c r="AN51" s="76">
        <v>0.94510000000000005</v>
      </c>
      <c r="AO51" s="76">
        <v>0.93799999999999994</v>
      </c>
      <c r="AP51" s="76">
        <v>0.93100000000000005</v>
      </c>
      <c r="AQ51" s="76">
        <v>0.92400000000000004</v>
      </c>
      <c r="AR51" s="76">
        <v>0.91690000000000005</v>
      </c>
      <c r="AS51" s="76">
        <v>0.90990000000000004</v>
      </c>
      <c r="AT51" s="76">
        <v>0.90280000000000005</v>
      </c>
      <c r="AU51" s="76">
        <v>0.89580000000000004</v>
      </c>
      <c r="AV51" s="76">
        <v>0.88880000000000003</v>
      </c>
      <c r="AW51" s="76">
        <v>0.88170000000000004</v>
      </c>
      <c r="AX51" s="76">
        <v>0.87470000000000003</v>
      </c>
      <c r="AY51" s="76">
        <v>0.86760000000000004</v>
      </c>
      <c r="AZ51" s="76">
        <v>0.86060000000000003</v>
      </c>
      <c r="BA51" s="76">
        <v>0.85360000000000003</v>
      </c>
      <c r="BB51" s="76">
        <v>0.84650000000000003</v>
      </c>
      <c r="BC51" s="76">
        <v>0.83950000000000002</v>
      </c>
      <c r="BD51" s="76">
        <v>0.83240000000000003</v>
      </c>
      <c r="BE51" s="76">
        <v>0.82540000000000002</v>
      </c>
      <c r="BF51" s="76">
        <v>0.81840000000000002</v>
      </c>
      <c r="BG51" s="76">
        <v>0.81130000000000002</v>
      </c>
      <c r="BH51" s="76">
        <v>0.80430000000000001</v>
      </c>
      <c r="BI51" s="76">
        <v>0.79720000000000002</v>
      </c>
      <c r="BJ51" s="76">
        <v>0.79020000000000001</v>
      </c>
      <c r="BK51" s="76">
        <v>0.78320000000000001</v>
      </c>
      <c r="BL51" s="76">
        <v>0.77610000000000001</v>
      </c>
      <c r="BM51" s="76">
        <v>0.76910000000000001</v>
      </c>
      <c r="BN51" s="76">
        <v>0.76200000000000001</v>
      </c>
      <c r="BO51" s="76">
        <v>0.755</v>
      </c>
      <c r="BP51" s="76">
        <v>0.74790000000000001</v>
      </c>
      <c r="BQ51" s="76">
        <v>0.74019999999999997</v>
      </c>
      <c r="BR51" s="76">
        <v>0.7319</v>
      </c>
      <c r="BS51" s="76">
        <v>0.72299999999999998</v>
      </c>
      <c r="BT51" s="76">
        <v>0.71340000000000003</v>
      </c>
      <c r="BU51" s="76">
        <v>0.70309999999999995</v>
      </c>
      <c r="BV51" s="76">
        <v>0.69230000000000003</v>
      </c>
      <c r="BW51" s="76">
        <v>0.68079999999999996</v>
      </c>
      <c r="BX51" s="76">
        <v>0.66869999999999996</v>
      </c>
      <c r="BY51" s="76">
        <v>0.65590000000000004</v>
      </c>
      <c r="BZ51" s="76">
        <v>0.64249999999999996</v>
      </c>
      <c r="CA51" s="76">
        <v>0.62849999999999995</v>
      </c>
      <c r="CB51" s="76">
        <v>0.61380000000000001</v>
      </c>
      <c r="CC51" s="76">
        <v>0.59850000000000003</v>
      </c>
      <c r="CD51" s="76">
        <v>0.58250000000000002</v>
      </c>
      <c r="CE51" s="76">
        <v>0.56599999999999995</v>
      </c>
      <c r="CF51" s="76">
        <v>0.54879999999999995</v>
      </c>
      <c r="CG51" s="76">
        <v>0.53090000000000004</v>
      </c>
      <c r="CH51" s="76">
        <v>0.51239999999999997</v>
      </c>
      <c r="CI51" s="76">
        <v>0.49330000000000002</v>
      </c>
      <c r="CJ51" s="76">
        <v>0.47349999999999998</v>
      </c>
      <c r="CK51" s="76">
        <v>0.4531</v>
      </c>
      <c r="CL51" s="76">
        <v>0.43209999999999998</v>
      </c>
      <c r="CM51" s="76">
        <v>0.41039999999999999</v>
      </c>
      <c r="CN51" s="76">
        <v>0.3881</v>
      </c>
      <c r="CO51" s="76">
        <v>0.36520000000000002</v>
      </c>
      <c r="CP51" s="76">
        <v>0.34160000000000001</v>
      </c>
      <c r="CQ51" s="76">
        <v>0.31740000000000002</v>
      </c>
      <c r="CR51" s="76">
        <v>0.29260000000000003</v>
      </c>
      <c r="CS51" s="76">
        <v>0.2671</v>
      </c>
      <c r="CT51" s="76">
        <v>0.2409</v>
      </c>
      <c r="CU51" s="76">
        <v>0.2142</v>
      </c>
      <c r="CV51" s="76">
        <v>0.18679999999999999</v>
      </c>
    </row>
    <row r="52" spans="1:100" x14ac:dyDescent="0.2">
      <c r="A52" s="76" t="s">
        <v>279</v>
      </c>
      <c r="B52" s="76" t="str">
        <f t="shared" si="1"/>
        <v>6km</v>
      </c>
      <c r="C52" s="76">
        <v>6</v>
      </c>
      <c r="D52" s="76">
        <v>919</v>
      </c>
      <c r="E52" s="76">
        <v>0.65259999999999996</v>
      </c>
      <c r="F52" s="76">
        <v>0.68989999999999996</v>
      </c>
      <c r="G52" s="76">
        <v>0.72499999999999998</v>
      </c>
      <c r="H52" s="76">
        <v>0.75790000000000002</v>
      </c>
      <c r="I52" s="76">
        <v>0.78859999999999997</v>
      </c>
      <c r="J52" s="76">
        <v>0.81710000000000005</v>
      </c>
      <c r="K52" s="76">
        <v>0.84340000000000004</v>
      </c>
      <c r="L52" s="76">
        <v>0.86750000000000005</v>
      </c>
      <c r="M52" s="76">
        <v>0.88939999999999997</v>
      </c>
      <c r="N52" s="76">
        <v>0.90910000000000002</v>
      </c>
      <c r="O52" s="76">
        <v>0.92659999999999998</v>
      </c>
      <c r="P52" s="76">
        <v>0.94189999999999996</v>
      </c>
      <c r="Q52" s="76">
        <v>0.95499999999999996</v>
      </c>
      <c r="R52" s="76">
        <v>0.96699999999999997</v>
      </c>
      <c r="S52" s="76">
        <v>0.97899999999999998</v>
      </c>
      <c r="T52" s="76">
        <v>0.98929999999999996</v>
      </c>
      <c r="U52" s="76">
        <v>0.99609999999999999</v>
      </c>
      <c r="V52" s="76">
        <v>0.99960000000000004</v>
      </c>
      <c r="W52" s="76">
        <v>1</v>
      </c>
      <c r="X52" s="76">
        <v>1</v>
      </c>
      <c r="Y52" s="76">
        <v>1</v>
      </c>
      <c r="Z52" s="76">
        <v>1</v>
      </c>
      <c r="AA52" s="76">
        <v>1</v>
      </c>
      <c r="AB52" s="76">
        <v>0.99990000000000001</v>
      </c>
      <c r="AC52" s="76">
        <v>0.99909999999999999</v>
      </c>
      <c r="AD52" s="76">
        <v>0.99750000000000005</v>
      </c>
      <c r="AE52" s="76">
        <v>0.99519999999999997</v>
      </c>
      <c r="AF52" s="76">
        <v>0.99219999999999997</v>
      </c>
      <c r="AG52" s="76">
        <v>0.98850000000000005</v>
      </c>
      <c r="AH52" s="76">
        <v>0.98399999999999999</v>
      </c>
      <c r="AI52" s="76">
        <v>0.9788</v>
      </c>
      <c r="AJ52" s="76">
        <v>0.97289999999999999</v>
      </c>
      <c r="AK52" s="76">
        <v>0.96619999999999995</v>
      </c>
      <c r="AL52" s="76">
        <v>0.95920000000000005</v>
      </c>
      <c r="AM52" s="76">
        <v>0.95209999999999995</v>
      </c>
      <c r="AN52" s="76">
        <v>0.94510000000000005</v>
      </c>
      <c r="AO52" s="76">
        <v>0.93799999999999994</v>
      </c>
      <c r="AP52" s="76">
        <v>0.93100000000000005</v>
      </c>
      <c r="AQ52" s="76">
        <v>0.92400000000000004</v>
      </c>
      <c r="AR52" s="76">
        <v>0.91690000000000005</v>
      </c>
      <c r="AS52" s="76">
        <v>0.90990000000000004</v>
      </c>
      <c r="AT52" s="76">
        <v>0.90280000000000005</v>
      </c>
      <c r="AU52" s="76">
        <v>0.89580000000000004</v>
      </c>
      <c r="AV52" s="76">
        <v>0.88880000000000003</v>
      </c>
      <c r="AW52" s="76">
        <v>0.88170000000000004</v>
      </c>
      <c r="AX52" s="76">
        <v>0.87470000000000003</v>
      </c>
      <c r="AY52" s="76">
        <v>0.86760000000000004</v>
      </c>
      <c r="AZ52" s="76">
        <v>0.86060000000000003</v>
      </c>
      <c r="BA52" s="76">
        <v>0.85360000000000003</v>
      </c>
      <c r="BB52" s="76">
        <v>0.84650000000000003</v>
      </c>
      <c r="BC52" s="76">
        <v>0.83950000000000002</v>
      </c>
      <c r="BD52" s="76">
        <v>0.83240000000000003</v>
      </c>
      <c r="BE52" s="76">
        <v>0.82540000000000002</v>
      </c>
      <c r="BF52" s="76">
        <v>0.81840000000000002</v>
      </c>
      <c r="BG52" s="76">
        <v>0.81130000000000002</v>
      </c>
      <c r="BH52" s="76">
        <v>0.80430000000000001</v>
      </c>
      <c r="BI52" s="76">
        <v>0.79720000000000002</v>
      </c>
      <c r="BJ52" s="76">
        <v>0.79020000000000001</v>
      </c>
      <c r="BK52" s="76">
        <v>0.78320000000000001</v>
      </c>
      <c r="BL52" s="76">
        <v>0.77610000000000001</v>
      </c>
      <c r="BM52" s="76">
        <v>0.76910000000000001</v>
      </c>
      <c r="BN52" s="76">
        <v>0.76200000000000001</v>
      </c>
      <c r="BO52" s="76">
        <v>0.755</v>
      </c>
      <c r="BP52" s="76">
        <v>0.74790000000000001</v>
      </c>
      <c r="BQ52" s="76">
        <v>0.74019999999999997</v>
      </c>
      <c r="BR52" s="76">
        <v>0.7319</v>
      </c>
      <c r="BS52" s="76">
        <v>0.72299999999999998</v>
      </c>
      <c r="BT52" s="76">
        <v>0.71340000000000003</v>
      </c>
      <c r="BU52" s="76">
        <v>0.70309999999999995</v>
      </c>
      <c r="BV52" s="76">
        <v>0.69230000000000003</v>
      </c>
      <c r="BW52" s="76">
        <v>0.68079999999999996</v>
      </c>
      <c r="BX52" s="76">
        <v>0.66869999999999996</v>
      </c>
      <c r="BY52" s="76">
        <v>0.65590000000000004</v>
      </c>
      <c r="BZ52" s="76">
        <v>0.64249999999999996</v>
      </c>
      <c r="CA52" s="76">
        <v>0.62849999999999995</v>
      </c>
      <c r="CB52" s="76">
        <v>0.61380000000000001</v>
      </c>
      <c r="CC52" s="76">
        <v>0.59850000000000003</v>
      </c>
      <c r="CD52" s="76">
        <v>0.58250000000000002</v>
      </c>
      <c r="CE52" s="76">
        <v>0.56599999999999995</v>
      </c>
      <c r="CF52" s="76">
        <v>0.54879999999999995</v>
      </c>
      <c r="CG52" s="76">
        <v>0.53090000000000004</v>
      </c>
      <c r="CH52" s="76">
        <v>0.51239999999999997</v>
      </c>
      <c r="CI52" s="76">
        <v>0.49330000000000002</v>
      </c>
      <c r="CJ52" s="76">
        <v>0.47349999999999998</v>
      </c>
      <c r="CK52" s="76">
        <v>0.4531</v>
      </c>
      <c r="CL52" s="76">
        <v>0.43209999999999998</v>
      </c>
      <c r="CM52" s="76">
        <v>0.41039999999999999</v>
      </c>
      <c r="CN52" s="76">
        <v>0.3881</v>
      </c>
      <c r="CO52" s="76">
        <v>0.36520000000000002</v>
      </c>
      <c r="CP52" s="76">
        <v>0.34160000000000001</v>
      </c>
      <c r="CQ52" s="76">
        <v>0.31740000000000002</v>
      </c>
      <c r="CR52" s="76">
        <v>0.29260000000000003</v>
      </c>
      <c r="CS52" s="76">
        <v>0.2671</v>
      </c>
      <c r="CT52" s="76">
        <v>0.2409</v>
      </c>
      <c r="CU52" s="76">
        <v>0.2142</v>
      </c>
      <c r="CV52" s="76">
        <v>0.18679999999999999</v>
      </c>
    </row>
    <row r="53" spans="1:100" x14ac:dyDescent="0.2">
      <c r="A53" s="76" t="s">
        <v>280</v>
      </c>
      <c r="B53" s="76" t="str">
        <f>MID(A53,2,100)</f>
        <v>4MileRoad</v>
      </c>
      <c r="C53" s="76">
        <v>6.4359999999999999</v>
      </c>
      <c r="D53" s="76">
        <v>1011</v>
      </c>
      <c r="E53" s="76">
        <v>0.65259999999999996</v>
      </c>
      <c r="F53" s="76">
        <v>0.68989999999999996</v>
      </c>
      <c r="G53" s="76">
        <v>0.72499999999999998</v>
      </c>
      <c r="H53" s="76">
        <v>0.75790000000000002</v>
      </c>
      <c r="I53" s="76">
        <v>0.78859999999999997</v>
      </c>
      <c r="J53" s="76">
        <v>0.81710000000000005</v>
      </c>
      <c r="K53" s="76">
        <v>0.84340000000000004</v>
      </c>
      <c r="L53" s="76">
        <v>0.86750000000000005</v>
      </c>
      <c r="M53" s="76">
        <v>0.88939999999999997</v>
      </c>
      <c r="N53" s="76">
        <v>0.90910000000000002</v>
      </c>
      <c r="O53" s="76">
        <v>0.92659999999999998</v>
      </c>
      <c r="P53" s="76">
        <v>0.94189999999999996</v>
      </c>
      <c r="Q53" s="76">
        <v>0.95499999999999996</v>
      </c>
      <c r="R53" s="76">
        <v>0.96699999999999997</v>
      </c>
      <c r="S53" s="76">
        <v>0.97899999999999998</v>
      </c>
      <c r="T53" s="76">
        <v>0.98929999999999996</v>
      </c>
      <c r="U53" s="76">
        <v>0.99609999999999999</v>
      </c>
      <c r="V53" s="76">
        <v>0.99960000000000004</v>
      </c>
      <c r="W53" s="76">
        <v>1</v>
      </c>
      <c r="X53" s="76">
        <v>1</v>
      </c>
      <c r="Y53" s="76">
        <v>1</v>
      </c>
      <c r="Z53" s="76">
        <v>1</v>
      </c>
      <c r="AA53" s="76">
        <v>1</v>
      </c>
      <c r="AB53" s="76">
        <v>0.99990000000000001</v>
      </c>
      <c r="AC53" s="76">
        <v>0.99909999999999999</v>
      </c>
      <c r="AD53" s="76">
        <v>0.99750000000000005</v>
      </c>
      <c r="AE53" s="76">
        <v>0.99519999999999997</v>
      </c>
      <c r="AF53" s="76">
        <v>0.99219999999999997</v>
      </c>
      <c r="AG53" s="76">
        <v>0.98850000000000005</v>
      </c>
      <c r="AH53" s="76">
        <v>0.98399999999999999</v>
      </c>
      <c r="AI53" s="76">
        <v>0.9788</v>
      </c>
      <c r="AJ53" s="76">
        <v>0.97289999999999999</v>
      </c>
      <c r="AK53" s="76">
        <v>0.96619999999999995</v>
      </c>
      <c r="AL53" s="76">
        <v>0.95920000000000005</v>
      </c>
      <c r="AM53" s="76">
        <v>0.95209999999999995</v>
      </c>
      <c r="AN53" s="76">
        <v>0.94510000000000005</v>
      </c>
      <c r="AO53" s="76">
        <v>0.93799999999999994</v>
      </c>
      <c r="AP53" s="76">
        <v>0.93100000000000005</v>
      </c>
      <c r="AQ53" s="76">
        <v>0.92400000000000004</v>
      </c>
      <c r="AR53" s="76">
        <v>0.91690000000000005</v>
      </c>
      <c r="AS53" s="76">
        <v>0.90990000000000004</v>
      </c>
      <c r="AT53" s="76">
        <v>0.90280000000000005</v>
      </c>
      <c r="AU53" s="76">
        <v>0.89580000000000004</v>
      </c>
      <c r="AV53" s="76">
        <v>0.88880000000000003</v>
      </c>
      <c r="AW53" s="76">
        <v>0.88170000000000004</v>
      </c>
      <c r="AX53" s="76">
        <v>0.87470000000000003</v>
      </c>
      <c r="AY53" s="76">
        <v>0.86760000000000004</v>
      </c>
      <c r="AZ53" s="76">
        <v>0.86060000000000003</v>
      </c>
      <c r="BA53" s="76">
        <v>0.85360000000000003</v>
      </c>
      <c r="BB53" s="76">
        <v>0.84650000000000003</v>
      </c>
      <c r="BC53" s="76">
        <v>0.83950000000000002</v>
      </c>
      <c r="BD53" s="76">
        <v>0.83240000000000003</v>
      </c>
      <c r="BE53" s="76">
        <v>0.82540000000000002</v>
      </c>
      <c r="BF53" s="76">
        <v>0.81840000000000002</v>
      </c>
      <c r="BG53" s="76">
        <v>0.81130000000000002</v>
      </c>
      <c r="BH53" s="76">
        <v>0.80430000000000001</v>
      </c>
      <c r="BI53" s="76">
        <v>0.79720000000000002</v>
      </c>
      <c r="BJ53" s="76">
        <v>0.79020000000000001</v>
      </c>
      <c r="BK53" s="76">
        <v>0.78320000000000001</v>
      </c>
      <c r="BL53" s="76">
        <v>0.77610000000000001</v>
      </c>
      <c r="BM53" s="76">
        <v>0.76910000000000001</v>
      </c>
      <c r="BN53" s="76">
        <v>0.76200000000000001</v>
      </c>
      <c r="BO53" s="76">
        <v>0.755</v>
      </c>
      <c r="BP53" s="76">
        <v>0.74790000000000001</v>
      </c>
      <c r="BQ53" s="76">
        <v>0.74019999999999997</v>
      </c>
      <c r="BR53" s="76">
        <v>0.7319</v>
      </c>
      <c r="BS53" s="76">
        <v>0.72299999999999998</v>
      </c>
      <c r="BT53" s="76">
        <v>0.71340000000000003</v>
      </c>
      <c r="BU53" s="76">
        <v>0.70309999999999995</v>
      </c>
      <c r="BV53" s="76">
        <v>0.69230000000000003</v>
      </c>
      <c r="BW53" s="76">
        <v>0.68079999999999996</v>
      </c>
      <c r="BX53" s="76">
        <v>0.66869999999999996</v>
      </c>
      <c r="BY53" s="76">
        <v>0.65590000000000004</v>
      </c>
      <c r="BZ53" s="76">
        <v>0.64249999999999996</v>
      </c>
      <c r="CA53" s="76">
        <v>0.62849999999999995</v>
      </c>
      <c r="CB53" s="76">
        <v>0.61380000000000001</v>
      </c>
      <c r="CC53" s="76">
        <v>0.59850000000000003</v>
      </c>
      <c r="CD53" s="76">
        <v>0.58250000000000002</v>
      </c>
      <c r="CE53" s="76">
        <v>0.56599999999999995</v>
      </c>
      <c r="CF53" s="76">
        <v>0.54879999999999995</v>
      </c>
      <c r="CG53" s="76">
        <v>0.53090000000000004</v>
      </c>
      <c r="CH53" s="76">
        <v>0.51239999999999997</v>
      </c>
      <c r="CI53" s="76">
        <v>0.49330000000000002</v>
      </c>
      <c r="CJ53" s="76">
        <v>0.47349999999999998</v>
      </c>
      <c r="CK53" s="76">
        <v>0.4531</v>
      </c>
      <c r="CL53" s="76">
        <v>0.43209999999999998</v>
      </c>
      <c r="CM53" s="76">
        <v>0.41039999999999999</v>
      </c>
      <c r="CN53" s="76">
        <v>0.3881</v>
      </c>
      <c r="CO53" s="76">
        <v>0.36520000000000002</v>
      </c>
      <c r="CP53" s="76">
        <v>0.34160000000000001</v>
      </c>
      <c r="CQ53" s="76">
        <v>0.31740000000000002</v>
      </c>
      <c r="CR53" s="76">
        <v>0.29260000000000003</v>
      </c>
      <c r="CS53" s="76">
        <v>0.2671</v>
      </c>
      <c r="CT53" s="76">
        <v>0.2409</v>
      </c>
      <c r="CU53" s="76">
        <v>0.2142</v>
      </c>
      <c r="CV53" s="76">
        <v>0.18679999999999999</v>
      </c>
    </row>
    <row r="54" spans="1:100" x14ac:dyDescent="0.2">
      <c r="A54" s="76" t="s">
        <v>281</v>
      </c>
      <c r="B54" s="76" t="str">
        <f t="shared" si="1"/>
        <v>4Mile</v>
      </c>
      <c r="C54" s="76">
        <v>6.4359999999999999</v>
      </c>
      <c r="D54" s="76">
        <v>990</v>
      </c>
      <c r="E54" s="76">
        <v>0.65259999999999996</v>
      </c>
      <c r="F54" s="76">
        <v>0.68989999999999996</v>
      </c>
      <c r="G54" s="76">
        <v>0.72499999999999998</v>
      </c>
      <c r="H54" s="76">
        <v>0.75790000000000002</v>
      </c>
      <c r="I54" s="76">
        <v>0.78859999999999997</v>
      </c>
      <c r="J54" s="76">
        <v>0.81710000000000005</v>
      </c>
      <c r="K54" s="76">
        <v>0.84340000000000004</v>
      </c>
      <c r="L54" s="76">
        <v>0.86750000000000005</v>
      </c>
      <c r="M54" s="76">
        <v>0.88939999999999997</v>
      </c>
      <c r="N54" s="76">
        <v>0.90910000000000002</v>
      </c>
      <c r="O54" s="76">
        <v>0.92659999999999998</v>
      </c>
      <c r="P54" s="76">
        <v>0.94189999999999996</v>
      </c>
      <c r="Q54" s="76">
        <v>0.95499999999999996</v>
      </c>
      <c r="R54" s="76">
        <v>0.96699999999999997</v>
      </c>
      <c r="S54" s="76">
        <v>0.97899999999999998</v>
      </c>
      <c r="T54" s="76">
        <v>0.98929999999999996</v>
      </c>
      <c r="U54" s="76">
        <v>0.99609999999999999</v>
      </c>
      <c r="V54" s="76">
        <v>0.99960000000000004</v>
      </c>
      <c r="W54" s="76">
        <v>1</v>
      </c>
      <c r="X54" s="76">
        <v>1</v>
      </c>
      <c r="Y54" s="76">
        <v>1</v>
      </c>
      <c r="Z54" s="76">
        <v>1</v>
      </c>
      <c r="AA54" s="76">
        <v>1</v>
      </c>
      <c r="AB54" s="76">
        <v>0.99990000000000001</v>
      </c>
      <c r="AC54" s="76">
        <v>0.99909999999999999</v>
      </c>
      <c r="AD54" s="76">
        <v>0.99750000000000005</v>
      </c>
      <c r="AE54" s="76">
        <v>0.99519999999999997</v>
      </c>
      <c r="AF54" s="76">
        <v>0.99219999999999997</v>
      </c>
      <c r="AG54" s="76">
        <v>0.98850000000000005</v>
      </c>
      <c r="AH54" s="76">
        <v>0.98399999999999999</v>
      </c>
      <c r="AI54" s="76">
        <v>0.9788</v>
      </c>
      <c r="AJ54" s="76">
        <v>0.97289999999999999</v>
      </c>
      <c r="AK54" s="76">
        <v>0.96619999999999995</v>
      </c>
      <c r="AL54" s="76">
        <v>0.95920000000000005</v>
      </c>
      <c r="AM54" s="76">
        <v>0.95209999999999995</v>
      </c>
      <c r="AN54" s="76">
        <v>0.94510000000000005</v>
      </c>
      <c r="AO54" s="76">
        <v>0.93799999999999994</v>
      </c>
      <c r="AP54" s="76">
        <v>0.93100000000000005</v>
      </c>
      <c r="AQ54" s="76">
        <v>0.92400000000000004</v>
      </c>
      <c r="AR54" s="76">
        <v>0.91690000000000005</v>
      </c>
      <c r="AS54" s="76">
        <v>0.90990000000000004</v>
      </c>
      <c r="AT54" s="76">
        <v>0.90280000000000005</v>
      </c>
      <c r="AU54" s="76">
        <v>0.89580000000000004</v>
      </c>
      <c r="AV54" s="76">
        <v>0.88880000000000003</v>
      </c>
      <c r="AW54" s="76">
        <v>0.88170000000000004</v>
      </c>
      <c r="AX54" s="76">
        <v>0.87470000000000003</v>
      </c>
      <c r="AY54" s="76">
        <v>0.86760000000000004</v>
      </c>
      <c r="AZ54" s="76">
        <v>0.86060000000000003</v>
      </c>
      <c r="BA54" s="76">
        <v>0.85360000000000003</v>
      </c>
      <c r="BB54" s="76">
        <v>0.84650000000000003</v>
      </c>
      <c r="BC54" s="76">
        <v>0.83950000000000002</v>
      </c>
      <c r="BD54" s="76">
        <v>0.83240000000000003</v>
      </c>
      <c r="BE54" s="76">
        <v>0.82540000000000002</v>
      </c>
      <c r="BF54" s="76">
        <v>0.81840000000000002</v>
      </c>
      <c r="BG54" s="76">
        <v>0.81130000000000002</v>
      </c>
      <c r="BH54" s="76">
        <v>0.80430000000000001</v>
      </c>
      <c r="BI54" s="76">
        <v>0.79720000000000002</v>
      </c>
      <c r="BJ54" s="76">
        <v>0.79020000000000001</v>
      </c>
      <c r="BK54" s="76">
        <v>0.78320000000000001</v>
      </c>
      <c r="BL54" s="76">
        <v>0.77610000000000001</v>
      </c>
      <c r="BM54" s="76">
        <v>0.76910000000000001</v>
      </c>
      <c r="BN54" s="76">
        <v>0.76200000000000001</v>
      </c>
      <c r="BO54" s="76">
        <v>0.755</v>
      </c>
      <c r="BP54" s="76">
        <v>0.74790000000000001</v>
      </c>
      <c r="BQ54" s="76">
        <v>0.74019999999999997</v>
      </c>
      <c r="BR54" s="76">
        <v>0.7319</v>
      </c>
      <c r="BS54" s="76">
        <v>0.72299999999999998</v>
      </c>
      <c r="BT54" s="76">
        <v>0.71340000000000003</v>
      </c>
      <c r="BU54" s="76">
        <v>0.70309999999999995</v>
      </c>
      <c r="BV54" s="76">
        <v>0.69230000000000003</v>
      </c>
      <c r="BW54" s="76">
        <v>0.68079999999999996</v>
      </c>
      <c r="BX54" s="76">
        <v>0.66869999999999996</v>
      </c>
      <c r="BY54" s="76">
        <v>0.65590000000000004</v>
      </c>
      <c r="BZ54" s="76">
        <v>0.64249999999999996</v>
      </c>
      <c r="CA54" s="76">
        <v>0.62849999999999995</v>
      </c>
      <c r="CB54" s="76">
        <v>0.61380000000000001</v>
      </c>
      <c r="CC54" s="76">
        <v>0.59850000000000003</v>
      </c>
      <c r="CD54" s="76">
        <v>0.58250000000000002</v>
      </c>
      <c r="CE54" s="76">
        <v>0.56599999999999995</v>
      </c>
      <c r="CF54" s="76">
        <v>0.54879999999999995</v>
      </c>
      <c r="CG54" s="76">
        <v>0.53090000000000004</v>
      </c>
      <c r="CH54" s="76">
        <v>0.51239999999999997</v>
      </c>
      <c r="CI54" s="76">
        <v>0.49330000000000002</v>
      </c>
      <c r="CJ54" s="76">
        <v>0.47349999999999998</v>
      </c>
      <c r="CK54" s="76">
        <v>0.4531</v>
      </c>
      <c r="CL54" s="76">
        <v>0.43209999999999998</v>
      </c>
      <c r="CM54" s="76">
        <v>0.41039999999999999</v>
      </c>
      <c r="CN54" s="76">
        <v>0.3881</v>
      </c>
      <c r="CO54" s="76">
        <v>0.36520000000000002</v>
      </c>
      <c r="CP54" s="76">
        <v>0.34160000000000001</v>
      </c>
      <c r="CQ54" s="76">
        <v>0.31740000000000002</v>
      </c>
      <c r="CR54" s="76">
        <v>0.29260000000000003</v>
      </c>
      <c r="CS54" s="76">
        <v>0.2671</v>
      </c>
      <c r="CT54" s="76">
        <v>0.2409</v>
      </c>
      <c r="CU54" s="76">
        <v>0.2142</v>
      </c>
      <c r="CV54" s="76">
        <v>0.18679999999999999</v>
      </c>
    </row>
    <row r="55" spans="1:100" x14ac:dyDescent="0.2">
      <c r="A55" s="76" t="s">
        <v>282</v>
      </c>
      <c r="B55" s="76" t="str">
        <f>MID(A55,2,100)</f>
        <v>8kmRoad</v>
      </c>
      <c r="C55" s="76">
        <v>8</v>
      </c>
      <c r="D55" s="76">
        <v>1272</v>
      </c>
      <c r="E55" s="76">
        <v>0.65259999999999996</v>
      </c>
      <c r="F55" s="76">
        <v>0.68989999999999996</v>
      </c>
      <c r="G55" s="76">
        <v>0.72499999999999998</v>
      </c>
      <c r="H55" s="76">
        <v>0.75790000000000002</v>
      </c>
      <c r="I55" s="76">
        <v>0.78859999999999997</v>
      </c>
      <c r="J55" s="76">
        <v>0.81710000000000005</v>
      </c>
      <c r="K55" s="76">
        <v>0.84340000000000004</v>
      </c>
      <c r="L55" s="76">
        <v>0.86750000000000005</v>
      </c>
      <c r="M55" s="76">
        <v>0.88939999999999997</v>
      </c>
      <c r="N55" s="76">
        <v>0.90910000000000002</v>
      </c>
      <c r="O55" s="76">
        <v>0.92659999999999998</v>
      </c>
      <c r="P55" s="76">
        <v>0.94189999999999996</v>
      </c>
      <c r="Q55" s="76">
        <v>0.95499999999999996</v>
      </c>
      <c r="R55" s="76">
        <v>0.96699999999999997</v>
      </c>
      <c r="S55" s="76">
        <v>0.97899999999999998</v>
      </c>
      <c r="T55" s="76">
        <v>0.98929999999999996</v>
      </c>
      <c r="U55" s="76">
        <v>0.99609999999999999</v>
      </c>
      <c r="V55" s="76">
        <v>0.99960000000000004</v>
      </c>
      <c r="W55" s="76">
        <v>1</v>
      </c>
      <c r="X55" s="76">
        <v>1</v>
      </c>
      <c r="Y55" s="76">
        <v>1</v>
      </c>
      <c r="Z55" s="76">
        <v>1</v>
      </c>
      <c r="AA55" s="76">
        <v>1</v>
      </c>
      <c r="AB55" s="76">
        <v>0.99990000000000001</v>
      </c>
      <c r="AC55" s="76">
        <v>0.99909999999999999</v>
      </c>
      <c r="AD55" s="76">
        <v>0.99750000000000005</v>
      </c>
      <c r="AE55" s="76">
        <v>0.99519999999999997</v>
      </c>
      <c r="AF55" s="76">
        <v>0.99219999999999997</v>
      </c>
      <c r="AG55" s="76">
        <v>0.98850000000000005</v>
      </c>
      <c r="AH55" s="76">
        <v>0.98399999999999999</v>
      </c>
      <c r="AI55" s="76">
        <v>0.9788</v>
      </c>
      <c r="AJ55" s="76">
        <v>0.97289999999999999</v>
      </c>
      <c r="AK55" s="76">
        <v>0.96619999999999995</v>
      </c>
      <c r="AL55" s="76">
        <v>0.95920000000000005</v>
      </c>
      <c r="AM55" s="76">
        <v>0.95209999999999995</v>
      </c>
      <c r="AN55" s="76">
        <v>0.94510000000000005</v>
      </c>
      <c r="AO55" s="76">
        <v>0.93799999999999994</v>
      </c>
      <c r="AP55" s="76">
        <v>0.93100000000000005</v>
      </c>
      <c r="AQ55" s="76">
        <v>0.92400000000000004</v>
      </c>
      <c r="AR55" s="76">
        <v>0.91690000000000005</v>
      </c>
      <c r="AS55" s="76">
        <v>0.90990000000000004</v>
      </c>
      <c r="AT55" s="76">
        <v>0.90280000000000005</v>
      </c>
      <c r="AU55" s="76">
        <v>0.89580000000000004</v>
      </c>
      <c r="AV55" s="76">
        <v>0.88880000000000003</v>
      </c>
      <c r="AW55" s="76">
        <v>0.88170000000000004</v>
      </c>
      <c r="AX55" s="76">
        <v>0.87470000000000003</v>
      </c>
      <c r="AY55" s="76">
        <v>0.86760000000000004</v>
      </c>
      <c r="AZ55" s="76">
        <v>0.86060000000000003</v>
      </c>
      <c r="BA55" s="76">
        <v>0.85360000000000003</v>
      </c>
      <c r="BB55" s="76">
        <v>0.84650000000000003</v>
      </c>
      <c r="BC55" s="76">
        <v>0.83950000000000002</v>
      </c>
      <c r="BD55" s="76">
        <v>0.83240000000000003</v>
      </c>
      <c r="BE55" s="76">
        <v>0.82540000000000002</v>
      </c>
      <c r="BF55" s="76">
        <v>0.81840000000000002</v>
      </c>
      <c r="BG55" s="76">
        <v>0.81130000000000002</v>
      </c>
      <c r="BH55" s="76">
        <v>0.80430000000000001</v>
      </c>
      <c r="BI55" s="76">
        <v>0.79720000000000002</v>
      </c>
      <c r="BJ55" s="76">
        <v>0.79020000000000001</v>
      </c>
      <c r="BK55" s="76">
        <v>0.78320000000000001</v>
      </c>
      <c r="BL55" s="76">
        <v>0.77610000000000001</v>
      </c>
      <c r="BM55" s="76">
        <v>0.76910000000000001</v>
      </c>
      <c r="BN55" s="76">
        <v>0.76200000000000001</v>
      </c>
      <c r="BO55" s="76">
        <v>0.755</v>
      </c>
      <c r="BP55" s="76">
        <v>0.74790000000000001</v>
      </c>
      <c r="BQ55" s="76">
        <v>0.74019999999999997</v>
      </c>
      <c r="BR55" s="76">
        <v>0.7319</v>
      </c>
      <c r="BS55" s="76">
        <v>0.72299999999999998</v>
      </c>
      <c r="BT55" s="76">
        <v>0.71340000000000003</v>
      </c>
      <c r="BU55" s="76">
        <v>0.70309999999999995</v>
      </c>
      <c r="BV55" s="76">
        <v>0.69230000000000003</v>
      </c>
      <c r="BW55" s="76">
        <v>0.68079999999999996</v>
      </c>
      <c r="BX55" s="76">
        <v>0.66869999999999996</v>
      </c>
      <c r="BY55" s="76">
        <v>0.65590000000000004</v>
      </c>
      <c r="BZ55" s="76">
        <v>0.64249999999999996</v>
      </c>
      <c r="CA55" s="76">
        <v>0.62849999999999995</v>
      </c>
      <c r="CB55" s="76">
        <v>0.61380000000000001</v>
      </c>
      <c r="CC55" s="76">
        <v>0.59850000000000003</v>
      </c>
      <c r="CD55" s="76">
        <v>0.58250000000000002</v>
      </c>
      <c r="CE55" s="76">
        <v>0.56599999999999995</v>
      </c>
      <c r="CF55" s="76">
        <v>0.54879999999999995</v>
      </c>
      <c r="CG55" s="76">
        <v>0.53090000000000004</v>
      </c>
      <c r="CH55" s="76">
        <v>0.51239999999999997</v>
      </c>
      <c r="CI55" s="76">
        <v>0.49330000000000002</v>
      </c>
      <c r="CJ55" s="76">
        <v>0.47349999999999998</v>
      </c>
      <c r="CK55" s="76">
        <v>0.4531</v>
      </c>
      <c r="CL55" s="76">
        <v>0.43209999999999998</v>
      </c>
      <c r="CM55" s="76">
        <v>0.41039999999999999</v>
      </c>
      <c r="CN55" s="76">
        <v>0.3881</v>
      </c>
      <c r="CO55" s="76">
        <v>0.36520000000000002</v>
      </c>
      <c r="CP55" s="76">
        <v>0.34160000000000001</v>
      </c>
      <c r="CQ55" s="76">
        <v>0.31740000000000002</v>
      </c>
      <c r="CR55" s="76">
        <v>0.29260000000000003</v>
      </c>
      <c r="CS55" s="76">
        <v>0.2671</v>
      </c>
      <c r="CT55" s="76">
        <v>0.2409</v>
      </c>
      <c r="CU55" s="76">
        <v>0.2142</v>
      </c>
      <c r="CV55" s="76">
        <v>0.18679999999999999</v>
      </c>
    </row>
    <row r="56" spans="1:100" x14ac:dyDescent="0.2">
      <c r="A56" s="76" t="s">
        <v>283</v>
      </c>
      <c r="B56" s="76" t="str">
        <f t="shared" si="1"/>
        <v>8km</v>
      </c>
      <c r="C56" s="76">
        <v>8</v>
      </c>
      <c r="D56" s="76">
        <v>1247</v>
      </c>
      <c r="E56" s="76">
        <v>0.65259999999999996</v>
      </c>
      <c r="F56" s="76">
        <v>0.68989999999999996</v>
      </c>
      <c r="G56" s="76">
        <v>0.72499999999999998</v>
      </c>
      <c r="H56" s="76">
        <v>0.75790000000000002</v>
      </c>
      <c r="I56" s="76">
        <v>0.78859999999999997</v>
      </c>
      <c r="J56" s="76">
        <v>0.81710000000000005</v>
      </c>
      <c r="K56" s="76">
        <v>0.84340000000000004</v>
      </c>
      <c r="L56" s="76">
        <v>0.86750000000000005</v>
      </c>
      <c r="M56" s="76">
        <v>0.88939999999999997</v>
      </c>
      <c r="N56" s="76">
        <v>0.90910000000000002</v>
      </c>
      <c r="O56" s="76">
        <v>0.92659999999999998</v>
      </c>
      <c r="P56" s="76">
        <v>0.94189999999999996</v>
      </c>
      <c r="Q56" s="76">
        <v>0.95499999999999996</v>
      </c>
      <c r="R56" s="76">
        <v>0.96699999999999997</v>
      </c>
      <c r="S56" s="76">
        <v>0.97899999999999998</v>
      </c>
      <c r="T56" s="76">
        <v>0.98929999999999996</v>
      </c>
      <c r="U56" s="76">
        <v>0.99609999999999999</v>
      </c>
      <c r="V56" s="76">
        <v>0.99960000000000004</v>
      </c>
      <c r="W56" s="76">
        <v>1</v>
      </c>
      <c r="X56" s="76">
        <v>1</v>
      </c>
      <c r="Y56" s="76">
        <v>1</v>
      </c>
      <c r="Z56" s="76">
        <v>1</v>
      </c>
      <c r="AA56" s="76">
        <v>1</v>
      </c>
      <c r="AB56" s="76">
        <v>0.99990000000000001</v>
      </c>
      <c r="AC56" s="76">
        <v>0.99909999999999999</v>
      </c>
      <c r="AD56" s="76">
        <v>0.99750000000000005</v>
      </c>
      <c r="AE56" s="76">
        <v>0.99519999999999997</v>
      </c>
      <c r="AF56" s="76">
        <v>0.99219999999999997</v>
      </c>
      <c r="AG56" s="76">
        <v>0.98850000000000005</v>
      </c>
      <c r="AH56" s="76">
        <v>0.98399999999999999</v>
      </c>
      <c r="AI56" s="76">
        <v>0.9788</v>
      </c>
      <c r="AJ56" s="76">
        <v>0.97289999999999999</v>
      </c>
      <c r="AK56" s="76">
        <v>0.96619999999999995</v>
      </c>
      <c r="AL56" s="76">
        <v>0.95920000000000005</v>
      </c>
      <c r="AM56" s="76">
        <v>0.95209999999999995</v>
      </c>
      <c r="AN56" s="76">
        <v>0.94510000000000005</v>
      </c>
      <c r="AO56" s="76">
        <v>0.93799999999999994</v>
      </c>
      <c r="AP56" s="76">
        <v>0.93100000000000005</v>
      </c>
      <c r="AQ56" s="76">
        <v>0.92400000000000004</v>
      </c>
      <c r="AR56" s="76">
        <v>0.91690000000000005</v>
      </c>
      <c r="AS56" s="76">
        <v>0.90990000000000004</v>
      </c>
      <c r="AT56" s="76">
        <v>0.90280000000000005</v>
      </c>
      <c r="AU56" s="76">
        <v>0.89580000000000004</v>
      </c>
      <c r="AV56" s="76">
        <v>0.88880000000000003</v>
      </c>
      <c r="AW56" s="76">
        <v>0.88170000000000004</v>
      </c>
      <c r="AX56" s="76">
        <v>0.87470000000000003</v>
      </c>
      <c r="AY56" s="76">
        <v>0.86760000000000004</v>
      </c>
      <c r="AZ56" s="76">
        <v>0.86060000000000003</v>
      </c>
      <c r="BA56" s="76">
        <v>0.85360000000000003</v>
      </c>
      <c r="BB56" s="76">
        <v>0.84650000000000003</v>
      </c>
      <c r="BC56" s="76">
        <v>0.83950000000000002</v>
      </c>
      <c r="BD56" s="76">
        <v>0.83240000000000003</v>
      </c>
      <c r="BE56" s="76">
        <v>0.82540000000000002</v>
      </c>
      <c r="BF56" s="76">
        <v>0.81840000000000002</v>
      </c>
      <c r="BG56" s="76">
        <v>0.81130000000000002</v>
      </c>
      <c r="BH56" s="76">
        <v>0.80430000000000001</v>
      </c>
      <c r="BI56" s="76">
        <v>0.79720000000000002</v>
      </c>
      <c r="BJ56" s="76">
        <v>0.79020000000000001</v>
      </c>
      <c r="BK56" s="76">
        <v>0.78320000000000001</v>
      </c>
      <c r="BL56" s="76">
        <v>0.77610000000000001</v>
      </c>
      <c r="BM56" s="76">
        <v>0.76910000000000001</v>
      </c>
      <c r="BN56" s="76">
        <v>0.76200000000000001</v>
      </c>
      <c r="BO56" s="76">
        <v>0.755</v>
      </c>
      <c r="BP56" s="76">
        <v>0.74790000000000001</v>
      </c>
      <c r="BQ56" s="76">
        <v>0.74019999999999997</v>
      </c>
      <c r="BR56" s="76">
        <v>0.7319</v>
      </c>
      <c r="BS56" s="76">
        <v>0.72299999999999998</v>
      </c>
      <c r="BT56" s="76">
        <v>0.71340000000000003</v>
      </c>
      <c r="BU56" s="76">
        <v>0.70309999999999995</v>
      </c>
      <c r="BV56" s="76">
        <v>0.69230000000000003</v>
      </c>
      <c r="BW56" s="76">
        <v>0.68079999999999996</v>
      </c>
      <c r="BX56" s="76">
        <v>0.66869999999999996</v>
      </c>
      <c r="BY56" s="76">
        <v>0.65590000000000004</v>
      </c>
      <c r="BZ56" s="76">
        <v>0.64249999999999996</v>
      </c>
      <c r="CA56" s="76">
        <v>0.62849999999999995</v>
      </c>
      <c r="CB56" s="76">
        <v>0.61380000000000001</v>
      </c>
      <c r="CC56" s="76">
        <v>0.59850000000000003</v>
      </c>
      <c r="CD56" s="76">
        <v>0.58250000000000002</v>
      </c>
      <c r="CE56" s="76">
        <v>0.56599999999999995</v>
      </c>
      <c r="CF56" s="76">
        <v>0.54879999999999995</v>
      </c>
      <c r="CG56" s="76">
        <v>0.53090000000000004</v>
      </c>
      <c r="CH56" s="76">
        <v>0.51239999999999997</v>
      </c>
      <c r="CI56" s="76">
        <v>0.49330000000000002</v>
      </c>
      <c r="CJ56" s="76">
        <v>0.47349999999999998</v>
      </c>
      <c r="CK56" s="76">
        <v>0.4531</v>
      </c>
      <c r="CL56" s="76">
        <v>0.43209999999999998</v>
      </c>
      <c r="CM56" s="76">
        <v>0.41039999999999999</v>
      </c>
      <c r="CN56" s="76">
        <v>0.3881</v>
      </c>
      <c r="CO56" s="76">
        <v>0.36520000000000002</v>
      </c>
      <c r="CP56" s="76">
        <v>0.34160000000000001</v>
      </c>
      <c r="CQ56" s="76">
        <v>0.31740000000000002</v>
      </c>
      <c r="CR56" s="76">
        <v>0.29260000000000003</v>
      </c>
      <c r="CS56" s="76">
        <v>0.2671</v>
      </c>
      <c r="CT56" s="76">
        <v>0.2409</v>
      </c>
      <c r="CU56" s="76">
        <v>0.2142</v>
      </c>
      <c r="CV56" s="76">
        <v>0.18679999999999999</v>
      </c>
    </row>
    <row r="57" spans="1:100" x14ac:dyDescent="0.2">
      <c r="A57" s="76" t="s">
        <v>284</v>
      </c>
      <c r="B57" s="76" t="str">
        <f>MID(A57,2,100)</f>
        <v>5MileRoad</v>
      </c>
      <c r="C57" s="76">
        <v>8.0449999999999999</v>
      </c>
      <c r="D57" s="76">
        <v>1280</v>
      </c>
      <c r="E57" s="76">
        <v>0.65259999999999996</v>
      </c>
      <c r="F57" s="76">
        <v>0.68989999999999996</v>
      </c>
      <c r="G57" s="76">
        <v>0.72499999999999998</v>
      </c>
      <c r="H57" s="76">
        <v>0.75790000000000002</v>
      </c>
      <c r="I57" s="76">
        <v>0.78859999999999997</v>
      </c>
      <c r="J57" s="76">
        <v>0.81710000000000005</v>
      </c>
      <c r="K57" s="76">
        <v>0.84340000000000004</v>
      </c>
      <c r="L57" s="76">
        <v>0.86750000000000005</v>
      </c>
      <c r="M57" s="76">
        <v>0.88939999999999997</v>
      </c>
      <c r="N57" s="76">
        <v>0.90910000000000002</v>
      </c>
      <c r="O57" s="76">
        <v>0.92659999999999998</v>
      </c>
      <c r="P57" s="76">
        <v>0.94189999999999996</v>
      </c>
      <c r="Q57" s="76">
        <v>0.95499999999999996</v>
      </c>
      <c r="R57" s="76">
        <v>0.96699999999999997</v>
      </c>
      <c r="S57" s="76">
        <v>0.97899999999999998</v>
      </c>
      <c r="T57" s="76">
        <v>0.98929999999999996</v>
      </c>
      <c r="U57" s="76">
        <v>0.99609999999999999</v>
      </c>
      <c r="V57" s="76">
        <v>0.99960000000000004</v>
      </c>
      <c r="W57" s="76">
        <v>1</v>
      </c>
      <c r="X57" s="76">
        <v>1</v>
      </c>
      <c r="Y57" s="76">
        <v>1</v>
      </c>
      <c r="Z57" s="76">
        <v>1</v>
      </c>
      <c r="AA57" s="76">
        <v>1</v>
      </c>
      <c r="AB57" s="76">
        <v>0.99990000000000001</v>
      </c>
      <c r="AC57" s="76">
        <v>0.99909999999999999</v>
      </c>
      <c r="AD57" s="76">
        <v>0.99750000000000005</v>
      </c>
      <c r="AE57" s="76">
        <v>0.99519999999999997</v>
      </c>
      <c r="AF57" s="76">
        <v>0.99219999999999997</v>
      </c>
      <c r="AG57" s="76">
        <v>0.98850000000000005</v>
      </c>
      <c r="AH57" s="76">
        <v>0.98399999999999999</v>
      </c>
      <c r="AI57" s="76">
        <v>0.9788</v>
      </c>
      <c r="AJ57" s="76">
        <v>0.97289999999999999</v>
      </c>
      <c r="AK57" s="76">
        <v>0.96619999999999995</v>
      </c>
      <c r="AL57" s="76">
        <v>0.95920000000000005</v>
      </c>
      <c r="AM57" s="76">
        <v>0.95209999999999995</v>
      </c>
      <c r="AN57" s="76">
        <v>0.94510000000000005</v>
      </c>
      <c r="AO57" s="76">
        <v>0.93799999999999994</v>
      </c>
      <c r="AP57" s="76">
        <v>0.93100000000000005</v>
      </c>
      <c r="AQ57" s="76">
        <v>0.92400000000000004</v>
      </c>
      <c r="AR57" s="76">
        <v>0.91690000000000005</v>
      </c>
      <c r="AS57" s="76">
        <v>0.90990000000000004</v>
      </c>
      <c r="AT57" s="76">
        <v>0.90280000000000005</v>
      </c>
      <c r="AU57" s="76">
        <v>0.89580000000000004</v>
      </c>
      <c r="AV57" s="76">
        <v>0.88880000000000003</v>
      </c>
      <c r="AW57" s="76">
        <v>0.88170000000000004</v>
      </c>
      <c r="AX57" s="76">
        <v>0.87470000000000003</v>
      </c>
      <c r="AY57" s="76">
        <v>0.86760000000000004</v>
      </c>
      <c r="AZ57" s="76">
        <v>0.86060000000000003</v>
      </c>
      <c r="BA57" s="76">
        <v>0.85360000000000003</v>
      </c>
      <c r="BB57" s="76">
        <v>0.84650000000000003</v>
      </c>
      <c r="BC57" s="76">
        <v>0.83950000000000002</v>
      </c>
      <c r="BD57" s="76">
        <v>0.83240000000000003</v>
      </c>
      <c r="BE57" s="76">
        <v>0.82540000000000002</v>
      </c>
      <c r="BF57" s="76">
        <v>0.81840000000000002</v>
      </c>
      <c r="BG57" s="76">
        <v>0.81130000000000002</v>
      </c>
      <c r="BH57" s="76">
        <v>0.80430000000000001</v>
      </c>
      <c r="BI57" s="76">
        <v>0.79720000000000002</v>
      </c>
      <c r="BJ57" s="76">
        <v>0.79020000000000001</v>
      </c>
      <c r="BK57" s="76">
        <v>0.78320000000000001</v>
      </c>
      <c r="BL57" s="76">
        <v>0.77610000000000001</v>
      </c>
      <c r="BM57" s="76">
        <v>0.76910000000000001</v>
      </c>
      <c r="BN57" s="76">
        <v>0.76200000000000001</v>
      </c>
      <c r="BO57" s="76">
        <v>0.755</v>
      </c>
      <c r="BP57" s="76">
        <v>0.74790000000000001</v>
      </c>
      <c r="BQ57" s="76">
        <v>0.74019999999999997</v>
      </c>
      <c r="BR57" s="76">
        <v>0.7319</v>
      </c>
      <c r="BS57" s="76">
        <v>0.72299999999999998</v>
      </c>
      <c r="BT57" s="76">
        <v>0.71340000000000003</v>
      </c>
      <c r="BU57" s="76">
        <v>0.70309999999999995</v>
      </c>
      <c r="BV57" s="76">
        <v>0.69230000000000003</v>
      </c>
      <c r="BW57" s="76">
        <v>0.68079999999999996</v>
      </c>
      <c r="BX57" s="76">
        <v>0.66869999999999996</v>
      </c>
      <c r="BY57" s="76">
        <v>0.65590000000000004</v>
      </c>
      <c r="BZ57" s="76">
        <v>0.64249999999999996</v>
      </c>
      <c r="CA57" s="76">
        <v>0.62849999999999995</v>
      </c>
      <c r="CB57" s="76">
        <v>0.61380000000000001</v>
      </c>
      <c r="CC57" s="76">
        <v>0.59850000000000003</v>
      </c>
      <c r="CD57" s="76">
        <v>0.58250000000000002</v>
      </c>
      <c r="CE57" s="76">
        <v>0.56599999999999995</v>
      </c>
      <c r="CF57" s="76">
        <v>0.54879999999999995</v>
      </c>
      <c r="CG57" s="76">
        <v>0.53090000000000004</v>
      </c>
      <c r="CH57" s="76">
        <v>0.51239999999999997</v>
      </c>
      <c r="CI57" s="76">
        <v>0.49330000000000002</v>
      </c>
      <c r="CJ57" s="76">
        <v>0.47349999999999998</v>
      </c>
      <c r="CK57" s="76">
        <v>0.4531</v>
      </c>
      <c r="CL57" s="76">
        <v>0.43209999999999998</v>
      </c>
      <c r="CM57" s="76">
        <v>0.41039999999999999</v>
      </c>
      <c r="CN57" s="76">
        <v>0.3881</v>
      </c>
      <c r="CO57" s="76">
        <v>0.36520000000000002</v>
      </c>
      <c r="CP57" s="76">
        <v>0.34160000000000001</v>
      </c>
      <c r="CQ57" s="76">
        <v>0.31740000000000002</v>
      </c>
      <c r="CR57" s="76">
        <v>0.29260000000000003</v>
      </c>
      <c r="CS57" s="76">
        <v>0.2671</v>
      </c>
      <c r="CT57" s="76">
        <v>0.2409</v>
      </c>
      <c r="CU57" s="76">
        <v>0.2142</v>
      </c>
      <c r="CV57" s="76">
        <v>0.18679999999999999</v>
      </c>
    </row>
    <row r="58" spans="1:100" x14ac:dyDescent="0.2">
      <c r="A58" s="76" t="s">
        <v>285</v>
      </c>
      <c r="B58" s="76" t="str">
        <f t="shared" si="1"/>
        <v>5Mile</v>
      </c>
      <c r="C58" s="76">
        <v>8.0449999999999999</v>
      </c>
      <c r="D58" s="76">
        <v>1255</v>
      </c>
      <c r="E58" s="76">
        <v>0.65259999999999996</v>
      </c>
      <c r="F58" s="76">
        <v>0.68989999999999996</v>
      </c>
      <c r="G58" s="76">
        <v>0.72499999999999998</v>
      </c>
      <c r="H58" s="76">
        <v>0.75790000000000002</v>
      </c>
      <c r="I58" s="76">
        <v>0.78859999999999997</v>
      </c>
      <c r="J58" s="76">
        <v>0.81710000000000005</v>
      </c>
      <c r="K58" s="76">
        <v>0.84340000000000004</v>
      </c>
      <c r="L58" s="76">
        <v>0.86750000000000005</v>
      </c>
      <c r="M58" s="76">
        <v>0.88939999999999997</v>
      </c>
      <c r="N58" s="76">
        <v>0.90910000000000002</v>
      </c>
      <c r="O58" s="76">
        <v>0.92659999999999998</v>
      </c>
      <c r="P58" s="76">
        <v>0.94189999999999996</v>
      </c>
      <c r="Q58" s="76">
        <v>0.95499999999999996</v>
      </c>
      <c r="R58" s="76">
        <v>0.96699999999999997</v>
      </c>
      <c r="S58" s="76">
        <v>0.97899999999999998</v>
      </c>
      <c r="T58" s="76">
        <v>0.98929999999999996</v>
      </c>
      <c r="U58" s="76">
        <v>0.99609999999999999</v>
      </c>
      <c r="V58" s="76">
        <v>0.99960000000000004</v>
      </c>
      <c r="W58" s="76">
        <v>1</v>
      </c>
      <c r="X58" s="76">
        <v>1</v>
      </c>
      <c r="Y58" s="76">
        <v>1</v>
      </c>
      <c r="Z58" s="76">
        <v>1</v>
      </c>
      <c r="AA58" s="76">
        <v>1</v>
      </c>
      <c r="AB58" s="76">
        <v>0.99990000000000001</v>
      </c>
      <c r="AC58" s="76">
        <v>0.99909999999999999</v>
      </c>
      <c r="AD58" s="76">
        <v>0.99750000000000005</v>
      </c>
      <c r="AE58" s="76">
        <v>0.99519999999999997</v>
      </c>
      <c r="AF58" s="76">
        <v>0.99219999999999997</v>
      </c>
      <c r="AG58" s="76">
        <v>0.98850000000000005</v>
      </c>
      <c r="AH58" s="76">
        <v>0.98399999999999999</v>
      </c>
      <c r="AI58" s="76">
        <v>0.9788</v>
      </c>
      <c r="AJ58" s="76">
        <v>0.97289999999999999</v>
      </c>
      <c r="AK58" s="76">
        <v>0.96619999999999995</v>
      </c>
      <c r="AL58" s="76">
        <v>0.95920000000000005</v>
      </c>
      <c r="AM58" s="76">
        <v>0.95209999999999995</v>
      </c>
      <c r="AN58" s="76">
        <v>0.94510000000000005</v>
      </c>
      <c r="AO58" s="76">
        <v>0.93799999999999994</v>
      </c>
      <c r="AP58" s="76">
        <v>0.93100000000000005</v>
      </c>
      <c r="AQ58" s="76">
        <v>0.92400000000000004</v>
      </c>
      <c r="AR58" s="76">
        <v>0.91690000000000005</v>
      </c>
      <c r="AS58" s="76">
        <v>0.90990000000000004</v>
      </c>
      <c r="AT58" s="76">
        <v>0.90280000000000005</v>
      </c>
      <c r="AU58" s="76">
        <v>0.89580000000000004</v>
      </c>
      <c r="AV58" s="76">
        <v>0.88880000000000003</v>
      </c>
      <c r="AW58" s="76">
        <v>0.88170000000000004</v>
      </c>
      <c r="AX58" s="76">
        <v>0.87470000000000003</v>
      </c>
      <c r="AY58" s="76">
        <v>0.86760000000000004</v>
      </c>
      <c r="AZ58" s="76">
        <v>0.86060000000000003</v>
      </c>
      <c r="BA58" s="76">
        <v>0.85360000000000003</v>
      </c>
      <c r="BB58" s="76">
        <v>0.84650000000000003</v>
      </c>
      <c r="BC58" s="76">
        <v>0.83950000000000002</v>
      </c>
      <c r="BD58" s="76">
        <v>0.83240000000000003</v>
      </c>
      <c r="BE58" s="76">
        <v>0.82540000000000002</v>
      </c>
      <c r="BF58" s="76">
        <v>0.81840000000000002</v>
      </c>
      <c r="BG58" s="76">
        <v>0.81130000000000002</v>
      </c>
      <c r="BH58" s="76">
        <v>0.80430000000000001</v>
      </c>
      <c r="BI58" s="76">
        <v>0.79720000000000002</v>
      </c>
      <c r="BJ58" s="76">
        <v>0.79020000000000001</v>
      </c>
      <c r="BK58" s="76">
        <v>0.78320000000000001</v>
      </c>
      <c r="BL58" s="76">
        <v>0.77610000000000001</v>
      </c>
      <c r="BM58" s="76">
        <v>0.76910000000000001</v>
      </c>
      <c r="BN58" s="76">
        <v>0.76200000000000001</v>
      </c>
      <c r="BO58" s="76">
        <v>0.755</v>
      </c>
      <c r="BP58" s="76">
        <v>0.74790000000000001</v>
      </c>
      <c r="BQ58" s="76">
        <v>0.74019999999999997</v>
      </c>
      <c r="BR58" s="76">
        <v>0.7319</v>
      </c>
      <c r="BS58" s="76">
        <v>0.72299999999999998</v>
      </c>
      <c r="BT58" s="76">
        <v>0.71340000000000003</v>
      </c>
      <c r="BU58" s="76">
        <v>0.70309999999999995</v>
      </c>
      <c r="BV58" s="76">
        <v>0.69230000000000003</v>
      </c>
      <c r="BW58" s="76">
        <v>0.68079999999999996</v>
      </c>
      <c r="BX58" s="76">
        <v>0.66869999999999996</v>
      </c>
      <c r="BY58" s="76">
        <v>0.65590000000000004</v>
      </c>
      <c r="BZ58" s="76">
        <v>0.64249999999999996</v>
      </c>
      <c r="CA58" s="76">
        <v>0.62849999999999995</v>
      </c>
      <c r="CB58" s="76">
        <v>0.61380000000000001</v>
      </c>
      <c r="CC58" s="76">
        <v>0.59850000000000003</v>
      </c>
      <c r="CD58" s="76">
        <v>0.58250000000000002</v>
      </c>
      <c r="CE58" s="76">
        <v>0.56599999999999995</v>
      </c>
      <c r="CF58" s="76">
        <v>0.54879999999999995</v>
      </c>
      <c r="CG58" s="76">
        <v>0.53090000000000004</v>
      </c>
      <c r="CH58" s="76">
        <v>0.51239999999999997</v>
      </c>
      <c r="CI58" s="76">
        <v>0.49330000000000002</v>
      </c>
      <c r="CJ58" s="76">
        <v>0.47349999999999998</v>
      </c>
      <c r="CK58" s="76">
        <v>0.4531</v>
      </c>
      <c r="CL58" s="76">
        <v>0.43209999999999998</v>
      </c>
      <c r="CM58" s="76">
        <v>0.41039999999999999</v>
      </c>
      <c r="CN58" s="76">
        <v>0.3881</v>
      </c>
      <c r="CO58" s="76">
        <v>0.36520000000000002</v>
      </c>
      <c r="CP58" s="76">
        <v>0.34160000000000001</v>
      </c>
      <c r="CQ58" s="76">
        <v>0.31740000000000002</v>
      </c>
      <c r="CR58" s="76">
        <v>0.29260000000000003</v>
      </c>
      <c r="CS58" s="76">
        <v>0.2671</v>
      </c>
      <c r="CT58" s="76">
        <v>0.2409</v>
      </c>
      <c r="CU58" s="76">
        <v>0.2142</v>
      </c>
      <c r="CV58" s="76">
        <v>0.18679999999999999</v>
      </c>
    </row>
    <row r="59" spans="1:100" x14ac:dyDescent="0.2">
      <c r="A59" s="76" t="s">
        <v>286</v>
      </c>
      <c r="B59" s="76" t="str">
        <f>MID(A59,2,100)</f>
        <v>10kmRoad</v>
      </c>
      <c r="C59" s="76">
        <v>10</v>
      </c>
      <c r="D59" s="76">
        <v>1611</v>
      </c>
      <c r="E59" s="76">
        <v>0.65259999999999996</v>
      </c>
      <c r="F59" s="76">
        <v>0.68989999999999996</v>
      </c>
      <c r="G59" s="76">
        <v>0.72499999999999998</v>
      </c>
      <c r="H59" s="76">
        <v>0.75790000000000002</v>
      </c>
      <c r="I59" s="76">
        <v>0.78859999999999997</v>
      </c>
      <c r="J59" s="76">
        <v>0.81710000000000005</v>
      </c>
      <c r="K59" s="76">
        <v>0.84340000000000004</v>
      </c>
      <c r="L59" s="76">
        <v>0.86750000000000005</v>
      </c>
      <c r="M59" s="76">
        <v>0.88939999999999997</v>
      </c>
      <c r="N59" s="76">
        <v>0.90910000000000002</v>
      </c>
      <c r="O59" s="76">
        <v>0.92659999999999998</v>
      </c>
      <c r="P59" s="76">
        <v>0.94189999999999996</v>
      </c>
      <c r="Q59" s="76">
        <v>0.95499999999999996</v>
      </c>
      <c r="R59" s="76">
        <v>0.96699999999999997</v>
      </c>
      <c r="S59" s="76">
        <v>0.97899999999999998</v>
      </c>
      <c r="T59" s="76">
        <v>0.98929999999999996</v>
      </c>
      <c r="U59" s="76">
        <v>0.99609999999999999</v>
      </c>
      <c r="V59" s="76">
        <v>0.99960000000000004</v>
      </c>
      <c r="W59" s="76">
        <v>1</v>
      </c>
      <c r="X59" s="76">
        <v>1</v>
      </c>
      <c r="Y59" s="76">
        <v>1</v>
      </c>
      <c r="Z59" s="76">
        <v>1</v>
      </c>
      <c r="AA59" s="76">
        <v>1</v>
      </c>
      <c r="AB59" s="76">
        <v>0.99990000000000001</v>
      </c>
      <c r="AC59" s="76">
        <v>0.99909999999999999</v>
      </c>
      <c r="AD59" s="76">
        <v>0.99750000000000005</v>
      </c>
      <c r="AE59" s="76">
        <v>0.99519999999999997</v>
      </c>
      <c r="AF59" s="76">
        <v>0.99219999999999997</v>
      </c>
      <c r="AG59" s="76">
        <v>0.98850000000000005</v>
      </c>
      <c r="AH59" s="76">
        <v>0.98399999999999999</v>
      </c>
      <c r="AI59" s="76">
        <v>0.9788</v>
      </c>
      <c r="AJ59" s="76">
        <v>0.97289999999999999</v>
      </c>
      <c r="AK59" s="76">
        <v>0.96619999999999995</v>
      </c>
      <c r="AL59" s="76">
        <v>0.95920000000000005</v>
      </c>
      <c r="AM59" s="76">
        <v>0.95209999999999995</v>
      </c>
      <c r="AN59" s="76">
        <v>0.94510000000000005</v>
      </c>
      <c r="AO59" s="76">
        <v>0.93799999999999994</v>
      </c>
      <c r="AP59" s="76">
        <v>0.93100000000000005</v>
      </c>
      <c r="AQ59" s="76">
        <v>0.92400000000000004</v>
      </c>
      <c r="AR59" s="76">
        <v>0.91690000000000005</v>
      </c>
      <c r="AS59" s="76">
        <v>0.90990000000000004</v>
      </c>
      <c r="AT59" s="76">
        <v>0.90280000000000005</v>
      </c>
      <c r="AU59" s="76">
        <v>0.89580000000000004</v>
      </c>
      <c r="AV59" s="76">
        <v>0.88880000000000003</v>
      </c>
      <c r="AW59" s="76">
        <v>0.88170000000000004</v>
      </c>
      <c r="AX59" s="76">
        <v>0.87470000000000003</v>
      </c>
      <c r="AY59" s="76">
        <v>0.86760000000000004</v>
      </c>
      <c r="AZ59" s="76">
        <v>0.86060000000000003</v>
      </c>
      <c r="BA59" s="76">
        <v>0.85360000000000003</v>
      </c>
      <c r="BB59" s="76">
        <v>0.84650000000000003</v>
      </c>
      <c r="BC59" s="76">
        <v>0.83950000000000002</v>
      </c>
      <c r="BD59" s="76">
        <v>0.83240000000000003</v>
      </c>
      <c r="BE59" s="76">
        <v>0.82540000000000002</v>
      </c>
      <c r="BF59" s="76">
        <v>0.81840000000000002</v>
      </c>
      <c r="BG59" s="76">
        <v>0.81130000000000002</v>
      </c>
      <c r="BH59" s="76">
        <v>0.80430000000000001</v>
      </c>
      <c r="BI59" s="76">
        <v>0.79720000000000002</v>
      </c>
      <c r="BJ59" s="76">
        <v>0.79020000000000001</v>
      </c>
      <c r="BK59" s="76">
        <v>0.78320000000000001</v>
      </c>
      <c r="BL59" s="76">
        <v>0.77610000000000001</v>
      </c>
      <c r="BM59" s="76">
        <v>0.76910000000000001</v>
      </c>
      <c r="BN59" s="76">
        <v>0.76200000000000001</v>
      </c>
      <c r="BO59" s="76">
        <v>0.755</v>
      </c>
      <c r="BP59" s="76">
        <v>0.74790000000000001</v>
      </c>
      <c r="BQ59" s="76">
        <v>0.74019999999999997</v>
      </c>
      <c r="BR59" s="76">
        <v>0.7319</v>
      </c>
      <c r="BS59" s="76">
        <v>0.72299999999999998</v>
      </c>
      <c r="BT59" s="76">
        <v>0.71340000000000003</v>
      </c>
      <c r="BU59" s="76">
        <v>0.70309999999999995</v>
      </c>
      <c r="BV59" s="76">
        <v>0.69230000000000003</v>
      </c>
      <c r="BW59" s="76">
        <v>0.68079999999999996</v>
      </c>
      <c r="BX59" s="76">
        <v>0.66869999999999996</v>
      </c>
      <c r="BY59" s="76">
        <v>0.65590000000000004</v>
      </c>
      <c r="BZ59" s="76">
        <v>0.64249999999999996</v>
      </c>
      <c r="CA59" s="76">
        <v>0.62849999999999995</v>
      </c>
      <c r="CB59" s="76">
        <v>0.61380000000000001</v>
      </c>
      <c r="CC59" s="76">
        <v>0.59850000000000003</v>
      </c>
      <c r="CD59" s="76">
        <v>0.58250000000000002</v>
      </c>
      <c r="CE59" s="76">
        <v>0.56599999999999995</v>
      </c>
      <c r="CF59" s="76">
        <v>0.54879999999999995</v>
      </c>
      <c r="CG59" s="76">
        <v>0.53090000000000004</v>
      </c>
      <c r="CH59" s="76">
        <v>0.51239999999999997</v>
      </c>
      <c r="CI59" s="76">
        <v>0.49330000000000002</v>
      </c>
      <c r="CJ59" s="76">
        <v>0.47349999999999998</v>
      </c>
      <c r="CK59" s="76">
        <v>0.4531</v>
      </c>
      <c r="CL59" s="76">
        <v>0.43209999999999998</v>
      </c>
      <c r="CM59" s="76">
        <v>0.41039999999999999</v>
      </c>
      <c r="CN59" s="76">
        <v>0.3881</v>
      </c>
      <c r="CO59" s="76">
        <v>0.36520000000000002</v>
      </c>
      <c r="CP59" s="76">
        <v>0.34160000000000001</v>
      </c>
      <c r="CQ59" s="76">
        <v>0.31740000000000002</v>
      </c>
      <c r="CR59" s="76">
        <v>0.29260000000000003</v>
      </c>
      <c r="CS59" s="76">
        <v>0.2671</v>
      </c>
      <c r="CT59" s="76">
        <v>0.2409</v>
      </c>
      <c r="CU59" s="76">
        <v>0.2142</v>
      </c>
      <c r="CV59" s="76">
        <v>0.18679999999999999</v>
      </c>
    </row>
    <row r="60" spans="1:100" x14ac:dyDescent="0.2">
      <c r="A60" s="76" t="s">
        <v>287</v>
      </c>
      <c r="B60" s="76" t="str">
        <f t="shared" si="1"/>
        <v>10km</v>
      </c>
      <c r="C60" s="76">
        <v>10</v>
      </c>
      <c r="D60" s="76">
        <v>1580</v>
      </c>
      <c r="E60" s="76">
        <v>0.65259999999999996</v>
      </c>
      <c r="F60" s="76">
        <v>0.68989999999999996</v>
      </c>
      <c r="G60" s="76">
        <v>0.72499999999999998</v>
      </c>
      <c r="H60" s="76">
        <v>0.75790000000000002</v>
      </c>
      <c r="I60" s="76">
        <v>0.78859999999999997</v>
      </c>
      <c r="J60" s="76">
        <v>0.81710000000000005</v>
      </c>
      <c r="K60" s="76">
        <v>0.84340000000000004</v>
      </c>
      <c r="L60" s="76">
        <v>0.86750000000000005</v>
      </c>
      <c r="M60" s="76">
        <v>0.88939999999999997</v>
      </c>
      <c r="N60" s="76">
        <v>0.90910000000000002</v>
      </c>
      <c r="O60" s="76">
        <v>0.92659999999999998</v>
      </c>
      <c r="P60" s="76">
        <v>0.94189999999999996</v>
      </c>
      <c r="Q60" s="76">
        <v>0.95499999999999996</v>
      </c>
      <c r="R60" s="76">
        <v>0.96699999999999997</v>
      </c>
      <c r="S60" s="76">
        <v>0.97899999999999998</v>
      </c>
      <c r="T60" s="76">
        <v>0.98929999999999996</v>
      </c>
      <c r="U60" s="76">
        <v>0.99609999999999999</v>
      </c>
      <c r="V60" s="76">
        <v>0.99960000000000004</v>
      </c>
      <c r="W60" s="76">
        <v>1</v>
      </c>
      <c r="X60" s="76">
        <v>1</v>
      </c>
      <c r="Y60" s="76">
        <v>1</v>
      </c>
      <c r="Z60" s="76">
        <v>1</v>
      </c>
      <c r="AA60" s="76">
        <v>1</v>
      </c>
      <c r="AB60" s="76">
        <v>0.99990000000000001</v>
      </c>
      <c r="AC60" s="76">
        <v>0.99909999999999999</v>
      </c>
      <c r="AD60" s="76">
        <v>0.99750000000000005</v>
      </c>
      <c r="AE60" s="76">
        <v>0.99519999999999997</v>
      </c>
      <c r="AF60" s="76">
        <v>0.99219999999999997</v>
      </c>
      <c r="AG60" s="76">
        <v>0.98850000000000005</v>
      </c>
      <c r="AH60" s="76">
        <v>0.98399999999999999</v>
      </c>
      <c r="AI60" s="76">
        <v>0.9788</v>
      </c>
      <c r="AJ60" s="76">
        <v>0.97289999999999999</v>
      </c>
      <c r="AK60" s="76">
        <v>0.96619999999999995</v>
      </c>
      <c r="AL60" s="76">
        <v>0.95920000000000005</v>
      </c>
      <c r="AM60" s="76">
        <v>0.95209999999999995</v>
      </c>
      <c r="AN60" s="76">
        <v>0.94510000000000005</v>
      </c>
      <c r="AO60" s="76">
        <v>0.93799999999999994</v>
      </c>
      <c r="AP60" s="76">
        <v>0.93100000000000005</v>
      </c>
      <c r="AQ60" s="76">
        <v>0.92400000000000004</v>
      </c>
      <c r="AR60" s="76">
        <v>0.91690000000000005</v>
      </c>
      <c r="AS60" s="76">
        <v>0.90990000000000004</v>
      </c>
      <c r="AT60" s="76">
        <v>0.90280000000000005</v>
      </c>
      <c r="AU60" s="76">
        <v>0.89580000000000004</v>
      </c>
      <c r="AV60" s="76">
        <v>0.88880000000000003</v>
      </c>
      <c r="AW60" s="76">
        <v>0.88170000000000004</v>
      </c>
      <c r="AX60" s="76">
        <v>0.87470000000000003</v>
      </c>
      <c r="AY60" s="76">
        <v>0.86760000000000004</v>
      </c>
      <c r="AZ60" s="76">
        <v>0.86060000000000003</v>
      </c>
      <c r="BA60" s="76">
        <v>0.85360000000000003</v>
      </c>
      <c r="BB60" s="76">
        <v>0.84650000000000003</v>
      </c>
      <c r="BC60" s="76">
        <v>0.83950000000000002</v>
      </c>
      <c r="BD60" s="76">
        <v>0.83240000000000003</v>
      </c>
      <c r="BE60" s="76">
        <v>0.82540000000000002</v>
      </c>
      <c r="BF60" s="76">
        <v>0.81840000000000002</v>
      </c>
      <c r="BG60" s="76">
        <v>0.81130000000000002</v>
      </c>
      <c r="BH60" s="76">
        <v>0.80430000000000001</v>
      </c>
      <c r="BI60" s="76">
        <v>0.79720000000000002</v>
      </c>
      <c r="BJ60" s="76">
        <v>0.79020000000000001</v>
      </c>
      <c r="BK60" s="76">
        <v>0.78320000000000001</v>
      </c>
      <c r="BL60" s="76">
        <v>0.77610000000000001</v>
      </c>
      <c r="BM60" s="76">
        <v>0.76910000000000001</v>
      </c>
      <c r="BN60" s="76">
        <v>0.76200000000000001</v>
      </c>
      <c r="BO60" s="76">
        <v>0.755</v>
      </c>
      <c r="BP60" s="76">
        <v>0.74790000000000001</v>
      </c>
      <c r="BQ60" s="76">
        <v>0.74019999999999997</v>
      </c>
      <c r="BR60" s="76">
        <v>0.7319</v>
      </c>
      <c r="BS60" s="76">
        <v>0.72299999999999998</v>
      </c>
      <c r="BT60" s="76">
        <v>0.71340000000000003</v>
      </c>
      <c r="BU60" s="76">
        <v>0.70309999999999995</v>
      </c>
      <c r="BV60" s="76">
        <v>0.69230000000000003</v>
      </c>
      <c r="BW60" s="76">
        <v>0.68079999999999996</v>
      </c>
      <c r="BX60" s="76">
        <v>0.66869999999999996</v>
      </c>
      <c r="BY60" s="76">
        <v>0.65590000000000004</v>
      </c>
      <c r="BZ60" s="76">
        <v>0.64249999999999996</v>
      </c>
      <c r="CA60" s="76">
        <v>0.62849999999999995</v>
      </c>
      <c r="CB60" s="76">
        <v>0.61380000000000001</v>
      </c>
      <c r="CC60" s="76">
        <v>0.59850000000000003</v>
      </c>
      <c r="CD60" s="76">
        <v>0.58250000000000002</v>
      </c>
      <c r="CE60" s="76">
        <v>0.56599999999999995</v>
      </c>
      <c r="CF60" s="76">
        <v>0.54879999999999995</v>
      </c>
      <c r="CG60" s="76">
        <v>0.53090000000000004</v>
      </c>
      <c r="CH60" s="76">
        <v>0.51239999999999997</v>
      </c>
      <c r="CI60" s="76">
        <v>0.49330000000000002</v>
      </c>
      <c r="CJ60" s="76">
        <v>0.47349999999999998</v>
      </c>
      <c r="CK60" s="76">
        <v>0.4531</v>
      </c>
      <c r="CL60" s="76">
        <v>0.43209999999999998</v>
      </c>
      <c r="CM60" s="76">
        <v>0.41039999999999999</v>
      </c>
      <c r="CN60" s="76">
        <v>0.3881</v>
      </c>
      <c r="CO60" s="76">
        <v>0.36520000000000002</v>
      </c>
      <c r="CP60" s="76">
        <v>0.34160000000000001</v>
      </c>
      <c r="CQ60" s="76">
        <v>0.31740000000000002</v>
      </c>
      <c r="CR60" s="76">
        <v>0.29260000000000003</v>
      </c>
      <c r="CS60" s="76">
        <v>0.2671</v>
      </c>
      <c r="CT60" s="76">
        <v>0.2409</v>
      </c>
      <c r="CU60" s="76">
        <v>0.2142</v>
      </c>
      <c r="CV60" s="76">
        <v>0.18679999999999999</v>
      </c>
    </row>
    <row r="61" spans="1:100" x14ac:dyDescent="0.2">
      <c r="A61" s="76" t="s">
        <v>288</v>
      </c>
      <c r="B61" s="76" t="str">
        <f t="shared" si="1"/>
        <v>12km</v>
      </c>
      <c r="C61" s="76">
        <v>12</v>
      </c>
      <c r="D61" s="76">
        <v>1951</v>
      </c>
      <c r="E61" s="76">
        <v>0.65259999999999996</v>
      </c>
      <c r="F61" s="76">
        <v>0.68989999999999996</v>
      </c>
      <c r="G61" s="76">
        <v>0.72499999999999998</v>
      </c>
      <c r="H61" s="76">
        <v>0.75790000000000002</v>
      </c>
      <c r="I61" s="76">
        <v>0.78859999999999997</v>
      </c>
      <c r="J61" s="76">
        <v>0.81710000000000005</v>
      </c>
      <c r="K61" s="76">
        <v>0.84340000000000004</v>
      </c>
      <c r="L61" s="76">
        <v>0.86750000000000005</v>
      </c>
      <c r="M61" s="76">
        <v>0.88939999999999997</v>
      </c>
      <c r="N61" s="76">
        <v>0.90910000000000002</v>
      </c>
      <c r="O61" s="76">
        <v>0.92659999999999998</v>
      </c>
      <c r="P61" s="76">
        <v>0.94189999999999996</v>
      </c>
      <c r="Q61" s="76">
        <v>0.95499999999999996</v>
      </c>
      <c r="R61" s="76">
        <v>0.96699999999999997</v>
      </c>
      <c r="S61" s="76">
        <v>0.97899999999999998</v>
      </c>
      <c r="T61" s="76">
        <v>0.98929999999999996</v>
      </c>
      <c r="U61" s="76">
        <v>0.99609999999999999</v>
      </c>
      <c r="V61" s="76">
        <v>0.99960000000000004</v>
      </c>
      <c r="W61" s="76">
        <v>1</v>
      </c>
      <c r="X61" s="76">
        <v>1</v>
      </c>
      <c r="Y61" s="76">
        <v>1</v>
      </c>
      <c r="Z61" s="76">
        <v>1</v>
      </c>
      <c r="AA61" s="76">
        <v>1</v>
      </c>
      <c r="AB61" s="76">
        <v>1</v>
      </c>
      <c r="AC61" s="76">
        <v>0.99980000000000002</v>
      </c>
      <c r="AD61" s="76">
        <v>0.99890000000000001</v>
      </c>
      <c r="AE61" s="76">
        <v>0.99719999999999998</v>
      </c>
      <c r="AF61" s="76">
        <v>0.99470000000000003</v>
      </c>
      <c r="AG61" s="76">
        <v>0.99129999999999996</v>
      </c>
      <c r="AH61" s="76">
        <v>0.98719999999999997</v>
      </c>
      <c r="AI61" s="76">
        <v>0.98219999999999996</v>
      </c>
      <c r="AJ61" s="76">
        <v>0.97650000000000003</v>
      </c>
      <c r="AK61" s="76">
        <v>0.96989999999999998</v>
      </c>
      <c r="AL61" s="76">
        <v>0.96279999999999999</v>
      </c>
      <c r="AM61" s="76">
        <v>0.9556</v>
      </c>
      <c r="AN61" s="76">
        <v>0.94850000000000001</v>
      </c>
      <c r="AO61" s="76">
        <v>0.94130000000000003</v>
      </c>
      <c r="AP61" s="76">
        <v>0.93410000000000004</v>
      </c>
      <c r="AQ61" s="76">
        <v>0.92700000000000005</v>
      </c>
      <c r="AR61" s="76">
        <v>0.91979999999999995</v>
      </c>
      <c r="AS61" s="76">
        <v>0.91259999999999997</v>
      </c>
      <c r="AT61" s="76">
        <v>0.90549999999999997</v>
      </c>
      <c r="AU61" s="76">
        <v>0.89829999999999999</v>
      </c>
      <c r="AV61" s="76">
        <v>0.8911</v>
      </c>
      <c r="AW61" s="76">
        <v>0.88400000000000001</v>
      </c>
      <c r="AX61" s="76">
        <v>0.87680000000000002</v>
      </c>
      <c r="AY61" s="76">
        <v>0.86970000000000003</v>
      </c>
      <c r="AZ61" s="76">
        <v>0.86250000000000004</v>
      </c>
      <c r="BA61" s="76">
        <v>0.85529999999999995</v>
      </c>
      <c r="BB61" s="76">
        <v>0.84819999999999995</v>
      </c>
      <c r="BC61" s="76">
        <v>0.84099999999999997</v>
      </c>
      <c r="BD61" s="76">
        <v>0.83379999999999999</v>
      </c>
      <c r="BE61" s="76">
        <v>0.82669999999999999</v>
      </c>
      <c r="BF61" s="76">
        <v>0.81950000000000001</v>
      </c>
      <c r="BG61" s="76">
        <v>0.81230000000000002</v>
      </c>
      <c r="BH61" s="76">
        <v>0.80520000000000003</v>
      </c>
      <c r="BI61" s="76">
        <v>0.79800000000000004</v>
      </c>
      <c r="BJ61" s="76">
        <v>0.79079999999999995</v>
      </c>
      <c r="BK61" s="76">
        <v>0.78369999999999995</v>
      </c>
      <c r="BL61" s="76">
        <v>0.77649999999999997</v>
      </c>
      <c r="BM61" s="76">
        <v>0.76939999999999997</v>
      </c>
      <c r="BN61" s="76">
        <v>0.76219999999999999</v>
      </c>
      <c r="BO61" s="76">
        <v>0.755</v>
      </c>
      <c r="BP61" s="76">
        <v>0.74790000000000001</v>
      </c>
      <c r="BQ61" s="76">
        <v>0.74039999999999995</v>
      </c>
      <c r="BR61" s="76">
        <v>0.73219999999999996</v>
      </c>
      <c r="BS61" s="76">
        <v>0.72350000000000003</v>
      </c>
      <c r="BT61" s="76">
        <v>0.71399999999999997</v>
      </c>
      <c r="BU61" s="76">
        <v>0.70389999999999997</v>
      </c>
      <c r="BV61" s="76">
        <v>0.69320000000000004</v>
      </c>
      <c r="BW61" s="76">
        <v>0.68179999999999996</v>
      </c>
      <c r="BX61" s="76">
        <v>0.66979999999999995</v>
      </c>
      <c r="BY61" s="76">
        <v>0.65710000000000002</v>
      </c>
      <c r="BZ61" s="76">
        <v>0.64380000000000004</v>
      </c>
      <c r="CA61" s="76">
        <v>0.62990000000000002</v>
      </c>
      <c r="CB61" s="76">
        <v>0.61519999999999997</v>
      </c>
      <c r="CC61" s="76">
        <v>0.6</v>
      </c>
      <c r="CD61" s="76">
        <v>0.58409999999999995</v>
      </c>
      <c r="CE61" s="76">
        <v>0.5675</v>
      </c>
      <c r="CF61" s="76">
        <v>0.55030000000000001</v>
      </c>
      <c r="CG61" s="76">
        <v>0.53239999999999998</v>
      </c>
      <c r="CH61" s="76">
        <v>0.51390000000000002</v>
      </c>
      <c r="CI61" s="76">
        <v>0.49480000000000002</v>
      </c>
      <c r="CJ61" s="76">
        <v>0.47499999999999998</v>
      </c>
      <c r="CK61" s="76">
        <v>0.45450000000000002</v>
      </c>
      <c r="CL61" s="76">
        <v>0.43340000000000001</v>
      </c>
      <c r="CM61" s="76">
        <v>0.41170000000000001</v>
      </c>
      <c r="CN61" s="76">
        <v>0.38929999999999998</v>
      </c>
      <c r="CO61" s="76">
        <v>0.36630000000000001</v>
      </c>
      <c r="CP61" s="76">
        <v>0.34260000000000002</v>
      </c>
      <c r="CQ61" s="76">
        <v>0.31819999999999998</v>
      </c>
      <c r="CR61" s="76">
        <v>0.29330000000000001</v>
      </c>
      <c r="CS61" s="76">
        <v>0.2676</v>
      </c>
      <c r="CT61" s="76">
        <v>0.24129999999999999</v>
      </c>
      <c r="CU61" s="76">
        <v>0.21440000000000001</v>
      </c>
      <c r="CV61" s="76">
        <v>0.18679999999999999</v>
      </c>
    </row>
    <row r="62" spans="1:100" x14ac:dyDescent="0.2">
      <c r="A62" s="76" t="s">
        <v>289</v>
      </c>
      <c r="B62" s="76" t="str">
        <f t="shared" si="1"/>
        <v>15km</v>
      </c>
      <c r="C62" s="76">
        <v>15</v>
      </c>
      <c r="D62" s="76">
        <v>2469</v>
      </c>
      <c r="E62" s="76">
        <v>0.65100000000000002</v>
      </c>
      <c r="F62" s="76">
        <v>0.68840000000000001</v>
      </c>
      <c r="G62" s="76">
        <v>0.72360000000000002</v>
      </c>
      <c r="H62" s="76">
        <v>0.75660000000000005</v>
      </c>
      <c r="I62" s="76">
        <v>0.78739999999999999</v>
      </c>
      <c r="J62" s="76">
        <v>0.81599999999999995</v>
      </c>
      <c r="K62" s="76">
        <v>0.84240000000000004</v>
      </c>
      <c r="L62" s="76">
        <v>0.86660000000000004</v>
      </c>
      <c r="M62" s="76">
        <v>0.88859999999999995</v>
      </c>
      <c r="N62" s="76">
        <v>0.90839999999999999</v>
      </c>
      <c r="O62" s="76">
        <v>0.92600000000000005</v>
      </c>
      <c r="P62" s="76">
        <v>0.94140000000000001</v>
      </c>
      <c r="Q62" s="76">
        <v>0.9546</v>
      </c>
      <c r="R62" s="76">
        <v>0.9667</v>
      </c>
      <c r="S62" s="76">
        <v>0.9788</v>
      </c>
      <c r="T62" s="76">
        <v>0.98919999999999997</v>
      </c>
      <c r="U62" s="76">
        <v>0.99609999999999999</v>
      </c>
      <c r="V62" s="76">
        <v>0.99960000000000004</v>
      </c>
      <c r="W62" s="76">
        <v>1</v>
      </c>
      <c r="X62" s="76">
        <v>1</v>
      </c>
      <c r="Y62" s="76">
        <v>1</v>
      </c>
      <c r="Z62" s="76">
        <v>1</v>
      </c>
      <c r="AA62" s="76">
        <v>1</v>
      </c>
      <c r="AB62" s="76">
        <v>1</v>
      </c>
      <c r="AC62" s="76">
        <v>1</v>
      </c>
      <c r="AD62" s="76">
        <v>0.99990000000000001</v>
      </c>
      <c r="AE62" s="76">
        <v>0.999</v>
      </c>
      <c r="AF62" s="76">
        <v>0.99719999999999998</v>
      </c>
      <c r="AG62" s="76">
        <v>0.99450000000000005</v>
      </c>
      <c r="AH62" s="76">
        <v>0.9909</v>
      </c>
      <c r="AI62" s="76">
        <v>0.98640000000000005</v>
      </c>
      <c r="AJ62" s="76">
        <v>0.98099999999999998</v>
      </c>
      <c r="AK62" s="76">
        <v>0.97460000000000002</v>
      </c>
      <c r="AL62" s="76">
        <v>0.96740000000000004</v>
      </c>
      <c r="AM62" s="76">
        <v>0.96009999999999995</v>
      </c>
      <c r="AN62" s="76">
        <v>0.95279999999999998</v>
      </c>
      <c r="AO62" s="76">
        <v>0.94550000000000001</v>
      </c>
      <c r="AP62" s="76">
        <v>0.93820000000000003</v>
      </c>
      <c r="AQ62" s="76">
        <v>0.93089999999999995</v>
      </c>
      <c r="AR62" s="76">
        <v>0.92349999999999999</v>
      </c>
      <c r="AS62" s="76">
        <v>0.91620000000000001</v>
      </c>
      <c r="AT62" s="76">
        <v>0.90890000000000004</v>
      </c>
      <c r="AU62" s="76">
        <v>0.90159999999999996</v>
      </c>
      <c r="AV62" s="76">
        <v>0.89429999999999998</v>
      </c>
      <c r="AW62" s="76">
        <v>0.88700000000000001</v>
      </c>
      <c r="AX62" s="76">
        <v>0.87970000000000004</v>
      </c>
      <c r="AY62" s="76">
        <v>0.87229999999999996</v>
      </c>
      <c r="AZ62" s="76">
        <v>0.86499999999999999</v>
      </c>
      <c r="BA62" s="76">
        <v>0.85770000000000002</v>
      </c>
      <c r="BB62" s="76">
        <v>0.85040000000000004</v>
      </c>
      <c r="BC62" s="76">
        <v>0.84309999999999996</v>
      </c>
      <c r="BD62" s="76">
        <v>0.83579999999999999</v>
      </c>
      <c r="BE62" s="76">
        <v>0.82840000000000003</v>
      </c>
      <c r="BF62" s="76">
        <v>0.82110000000000005</v>
      </c>
      <c r="BG62" s="76">
        <v>0.81379999999999997</v>
      </c>
      <c r="BH62" s="76">
        <v>0.80649999999999999</v>
      </c>
      <c r="BI62" s="76">
        <v>0.79920000000000002</v>
      </c>
      <c r="BJ62" s="76">
        <v>0.79190000000000005</v>
      </c>
      <c r="BK62" s="76">
        <v>0.78449999999999998</v>
      </c>
      <c r="BL62" s="76">
        <v>0.7772</v>
      </c>
      <c r="BM62" s="76">
        <v>0.76990000000000003</v>
      </c>
      <c r="BN62" s="76">
        <v>0.76259999999999994</v>
      </c>
      <c r="BO62" s="76">
        <v>0.75529999999999997</v>
      </c>
      <c r="BP62" s="76">
        <v>0.748</v>
      </c>
      <c r="BQ62" s="76">
        <v>0.74060000000000004</v>
      </c>
      <c r="BR62" s="76">
        <v>0.73270000000000002</v>
      </c>
      <c r="BS62" s="76">
        <v>0.72409999999999997</v>
      </c>
      <c r="BT62" s="76">
        <v>0.71489999999999998</v>
      </c>
      <c r="BU62" s="76">
        <v>0.70499999999999996</v>
      </c>
      <c r="BV62" s="76">
        <v>0.69440000000000002</v>
      </c>
      <c r="BW62" s="76">
        <v>0.68320000000000003</v>
      </c>
      <c r="BX62" s="76">
        <v>0.67130000000000001</v>
      </c>
      <c r="BY62" s="76">
        <v>0.65880000000000005</v>
      </c>
      <c r="BZ62" s="76">
        <v>0.64559999999999995</v>
      </c>
      <c r="CA62" s="76">
        <v>0.63170000000000004</v>
      </c>
      <c r="CB62" s="76">
        <v>0.61719999999999997</v>
      </c>
      <c r="CC62" s="76">
        <v>0.60199999999999998</v>
      </c>
      <c r="CD62" s="76">
        <v>0.58609999999999995</v>
      </c>
      <c r="CE62" s="76">
        <v>0.5696</v>
      </c>
      <c r="CF62" s="76">
        <v>0.5524</v>
      </c>
      <c r="CG62" s="76">
        <v>0.53459999999999996</v>
      </c>
      <c r="CH62" s="76">
        <v>0.5161</v>
      </c>
      <c r="CI62" s="76">
        <v>0.49690000000000001</v>
      </c>
      <c r="CJ62" s="76">
        <v>0.47710000000000002</v>
      </c>
      <c r="CK62" s="76">
        <v>0.45660000000000001</v>
      </c>
      <c r="CL62" s="76">
        <v>0.43540000000000001</v>
      </c>
      <c r="CM62" s="76">
        <v>0.41360000000000002</v>
      </c>
      <c r="CN62" s="76">
        <v>0.3911</v>
      </c>
      <c r="CO62" s="76">
        <v>0.36799999999999999</v>
      </c>
      <c r="CP62" s="76">
        <v>0.34420000000000001</v>
      </c>
      <c r="CQ62" s="76">
        <v>0.31969999999999998</v>
      </c>
      <c r="CR62" s="76">
        <v>0.29459999999999997</v>
      </c>
      <c r="CS62" s="76">
        <v>0.26879999999999998</v>
      </c>
      <c r="CT62" s="76">
        <v>0.2424</v>
      </c>
      <c r="CU62" s="76">
        <v>0.21529999999999999</v>
      </c>
      <c r="CV62" s="76">
        <v>0.1875</v>
      </c>
    </row>
    <row r="63" spans="1:100" x14ac:dyDescent="0.2">
      <c r="A63" s="76" t="s">
        <v>290</v>
      </c>
      <c r="B63" s="76" t="str">
        <f t="shared" si="1"/>
        <v>10Mile</v>
      </c>
      <c r="C63" s="76">
        <f>10*mile</f>
        <v>16.09</v>
      </c>
      <c r="D63" s="76">
        <v>2663</v>
      </c>
      <c r="E63" s="76">
        <v>0.64949999999999997</v>
      </c>
      <c r="F63" s="76">
        <v>0.68700000000000006</v>
      </c>
      <c r="G63" s="76">
        <v>0.72230000000000005</v>
      </c>
      <c r="H63" s="76">
        <v>0.75539999999999996</v>
      </c>
      <c r="I63" s="76">
        <v>0.7863</v>
      </c>
      <c r="J63" s="76">
        <v>0.81499999999999995</v>
      </c>
      <c r="K63" s="76">
        <v>0.84150000000000003</v>
      </c>
      <c r="L63" s="76">
        <v>0.86580000000000001</v>
      </c>
      <c r="M63" s="76">
        <v>0.88790000000000002</v>
      </c>
      <c r="N63" s="76">
        <v>0.90780000000000005</v>
      </c>
      <c r="O63" s="76">
        <v>0.92549999999999999</v>
      </c>
      <c r="P63" s="76">
        <v>0.94099999999999995</v>
      </c>
      <c r="Q63" s="76">
        <v>0.95430000000000004</v>
      </c>
      <c r="R63" s="76">
        <v>0.96650000000000003</v>
      </c>
      <c r="S63" s="76">
        <v>0.97870000000000001</v>
      </c>
      <c r="T63" s="76">
        <v>0.98909999999999998</v>
      </c>
      <c r="U63" s="76">
        <v>0.99609999999999999</v>
      </c>
      <c r="V63" s="76">
        <v>0.99960000000000004</v>
      </c>
      <c r="W63" s="76">
        <v>1</v>
      </c>
      <c r="X63" s="76">
        <v>1</v>
      </c>
      <c r="Y63" s="76">
        <v>1</v>
      </c>
      <c r="Z63" s="76">
        <v>1</v>
      </c>
      <c r="AA63" s="76">
        <v>1</v>
      </c>
      <c r="AB63" s="76">
        <v>1</v>
      </c>
      <c r="AC63" s="76">
        <v>1</v>
      </c>
      <c r="AD63" s="76">
        <v>1</v>
      </c>
      <c r="AE63" s="76">
        <v>0.99939999999999996</v>
      </c>
      <c r="AF63" s="76">
        <v>0.99790000000000001</v>
      </c>
      <c r="AG63" s="76">
        <v>0.99550000000000005</v>
      </c>
      <c r="AH63" s="76">
        <v>0.99209999999999998</v>
      </c>
      <c r="AI63" s="76">
        <v>0.98770000000000002</v>
      </c>
      <c r="AJ63" s="76">
        <v>0.98240000000000005</v>
      </c>
      <c r="AK63" s="76">
        <v>0.97609999999999997</v>
      </c>
      <c r="AL63" s="76">
        <v>0.96899999999999997</v>
      </c>
      <c r="AM63" s="76">
        <v>0.96160000000000001</v>
      </c>
      <c r="AN63" s="76">
        <v>0.95420000000000005</v>
      </c>
      <c r="AO63" s="76">
        <v>0.94689999999999996</v>
      </c>
      <c r="AP63" s="76">
        <v>0.9395</v>
      </c>
      <c r="AQ63" s="76">
        <v>0.93210000000000004</v>
      </c>
      <c r="AR63" s="76">
        <v>0.92479999999999996</v>
      </c>
      <c r="AS63" s="76">
        <v>0.91739999999999999</v>
      </c>
      <c r="AT63" s="76">
        <v>0.91</v>
      </c>
      <c r="AU63" s="76">
        <v>0.90269999999999995</v>
      </c>
      <c r="AV63" s="76">
        <v>0.89529999999999998</v>
      </c>
      <c r="AW63" s="76">
        <v>0.88800000000000001</v>
      </c>
      <c r="AX63" s="76">
        <v>0.88060000000000005</v>
      </c>
      <c r="AY63" s="76">
        <v>0.87319999999999998</v>
      </c>
      <c r="AZ63" s="76">
        <v>0.8659</v>
      </c>
      <c r="BA63" s="76">
        <v>0.85850000000000004</v>
      </c>
      <c r="BB63" s="76">
        <v>0.85109999999999997</v>
      </c>
      <c r="BC63" s="76">
        <v>0.84379999999999999</v>
      </c>
      <c r="BD63" s="76">
        <v>0.83640000000000003</v>
      </c>
      <c r="BE63" s="76">
        <v>0.82899999999999996</v>
      </c>
      <c r="BF63" s="76">
        <v>0.82169999999999999</v>
      </c>
      <c r="BG63" s="76">
        <v>0.81430000000000002</v>
      </c>
      <c r="BH63" s="76">
        <v>0.80700000000000005</v>
      </c>
      <c r="BI63" s="76">
        <v>0.79959999999999998</v>
      </c>
      <c r="BJ63" s="76">
        <v>0.79220000000000002</v>
      </c>
      <c r="BK63" s="76">
        <v>0.78490000000000004</v>
      </c>
      <c r="BL63" s="76">
        <v>0.77749999999999997</v>
      </c>
      <c r="BM63" s="76">
        <v>0.77010000000000001</v>
      </c>
      <c r="BN63" s="76">
        <v>0.76280000000000003</v>
      </c>
      <c r="BO63" s="76">
        <v>0.75539999999999996</v>
      </c>
      <c r="BP63" s="76">
        <v>0.748</v>
      </c>
      <c r="BQ63" s="76">
        <v>0.74070000000000003</v>
      </c>
      <c r="BR63" s="76">
        <v>0.7329</v>
      </c>
      <c r="BS63" s="76">
        <v>0.72450000000000003</v>
      </c>
      <c r="BT63" s="76">
        <v>0.71540000000000004</v>
      </c>
      <c r="BU63" s="76">
        <v>0.7056</v>
      </c>
      <c r="BV63" s="76">
        <v>0.69510000000000005</v>
      </c>
      <c r="BW63" s="76">
        <v>0.68400000000000005</v>
      </c>
      <c r="BX63" s="76">
        <v>0.67220000000000002</v>
      </c>
      <c r="BY63" s="76">
        <v>0.65969999999999995</v>
      </c>
      <c r="BZ63" s="76">
        <v>0.64659999999999995</v>
      </c>
      <c r="CA63" s="76">
        <v>0.63280000000000003</v>
      </c>
      <c r="CB63" s="76">
        <v>0.61829999999999996</v>
      </c>
      <c r="CC63" s="76">
        <v>0.60319999999999996</v>
      </c>
      <c r="CD63" s="76">
        <v>0.58740000000000003</v>
      </c>
      <c r="CE63" s="76">
        <v>0.57089999999999996</v>
      </c>
      <c r="CF63" s="76">
        <v>0.55369999999999997</v>
      </c>
      <c r="CG63" s="76">
        <v>0.53590000000000004</v>
      </c>
      <c r="CH63" s="76">
        <v>0.51739999999999997</v>
      </c>
      <c r="CI63" s="76">
        <v>0.49819999999999998</v>
      </c>
      <c r="CJ63" s="76">
        <v>0.4783</v>
      </c>
      <c r="CK63" s="76">
        <v>0.45779999999999998</v>
      </c>
      <c r="CL63" s="76">
        <v>0.43659999999999999</v>
      </c>
      <c r="CM63" s="76">
        <v>0.4148</v>
      </c>
      <c r="CN63" s="76">
        <v>0.39219999999999999</v>
      </c>
      <c r="CO63" s="76">
        <v>0.36899999999999999</v>
      </c>
      <c r="CP63" s="76">
        <v>0.34510000000000002</v>
      </c>
      <c r="CQ63" s="76">
        <v>0.3206</v>
      </c>
      <c r="CR63" s="76">
        <v>0.2954</v>
      </c>
      <c r="CS63" s="76">
        <v>0.26950000000000002</v>
      </c>
      <c r="CT63" s="76">
        <v>0.2429</v>
      </c>
      <c r="CU63" s="76">
        <v>0.2157</v>
      </c>
      <c r="CV63" s="76">
        <v>0.18779999999999999</v>
      </c>
    </row>
    <row r="64" spans="1:100" x14ac:dyDescent="0.2">
      <c r="A64" s="76" t="s">
        <v>291</v>
      </c>
      <c r="B64" s="76" t="str">
        <f t="shared" si="1"/>
        <v>20km</v>
      </c>
      <c r="C64" s="76">
        <v>20</v>
      </c>
      <c r="D64" s="76">
        <v>3358</v>
      </c>
      <c r="E64" s="76">
        <v>0.64</v>
      </c>
      <c r="F64" s="76">
        <v>0.67810000000000004</v>
      </c>
      <c r="G64" s="76">
        <v>0.71399999999999997</v>
      </c>
      <c r="H64" s="76">
        <v>0.74770000000000003</v>
      </c>
      <c r="I64" s="76">
        <v>0.7792</v>
      </c>
      <c r="J64" s="76">
        <v>0.8085</v>
      </c>
      <c r="K64" s="76">
        <v>0.83560000000000001</v>
      </c>
      <c r="L64" s="76">
        <v>0.86050000000000004</v>
      </c>
      <c r="M64" s="76">
        <v>0.88319999999999999</v>
      </c>
      <c r="N64" s="76">
        <v>0.90369999999999995</v>
      </c>
      <c r="O64" s="76">
        <v>0.92200000000000004</v>
      </c>
      <c r="P64" s="76">
        <v>0.93810000000000004</v>
      </c>
      <c r="Q64" s="76">
        <v>0.95199999999999996</v>
      </c>
      <c r="R64" s="76">
        <v>0.96479999999999999</v>
      </c>
      <c r="S64" s="76">
        <v>0.97760000000000002</v>
      </c>
      <c r="T64" s="76">
        <v>0.98860000000000003</v>
      </c>
      <c r="U64" s="76">
        <v>0.99590000000000001</v>
      </c>
      <c r="V64" s="76">
        <v>0.99950000000000006</v>
      </c>
      <c r="W64" s="76">
        <v>1</v>
      </c>
      <c r="X64" s="76">
        <v>1</v>
      </c>
      <c r="Y64" s="76">
        <v>1</v>
      </c>
      <c r="Z64" s="76">
        <v>1</v>
      </c>
      <c r="AA64" s="76">
        <v>1</v>
      </c>
      <c r="AB64" s="76">
        <v>1</v>
      </c>
      <c r="AC64" s="76">
        <v>1</v>
      </c>
      <c r="AD64" s="76">
        <v>1</v>
      </c>
      <c r="AE64" s="76">
        <v>1</v>
      </c>
      <c r="AF64" s="76">
        <v>0.99950000000000006</v>
      </c>
      <c r="AG64" s="76">
        <v>0.998</v>
      </c>
      <c r="AH64" s="76">
        <v>0.99529999999999996</v>
      </c>
      <c r="AI64" s="76">
        <v>0.99150000000000005</v>
      </c>
      <c r="AJ64" s="76">
        <v>0.98670000000000002</v>
      </c>
      <c r="AK64" s="76">
        <v>0.98080000000000001</v>
      </c>
      <c r="AL64" s="76">
        <v>0.9738</v>
      </c>
      <c r="AM64" s="76">
        <v>0.96630000000000005</v>
      </c>
      <c r="AN64" s="76">
        <v>0.95879999999999999</v>
      </c>
      <c r="AO64" s="76">
        <v>0.95120000000000005</v>
      </c>
      <c r="AP64" s="76">
        <v>0.94369999999999998</v>
      </c>
      <c r="AQ64" s="76">
        <v>0.93620000000000003</v>
      </c>
      <c r="AR64" s="76">
        <v>0.92869999999999997</v>
      </c>
      <c r="AS64" s="76">
        <v>0.92120000000000002</v>
      </c>
      <c r="AT64" s="76">
        <v>0.91369999999999996</v>
      </c>
      <c r="AU64" s="76">
        <v>0.90620000000000001</v>
      </c>
      <c r="AV64" s="76">
        <v>0.89870000000000005</v>
      </c>
      <c r="AW64" s="76">
        <v>0.89119999999999999</v>
      </c>
      <c r="AX64" s="76">
        <v>0.88360000000000005</v>
      </c>
      <c r="AY64" s="76">
        <v>0.87609999999999999</v>
      </c>
      <c r="AZ64" s="76">
        <v>0.86860000000000004</v>
      </c>
      <c r="BA64" s="76">
        <v>0.86109999999999998</v>
      </c>
      <c r="BB64" s="76">
        <v>0.85360000000000003</v>
      </c>
      <c r="BC64" s="76">
        <v>0.84609999999999996</v>
      </c>
      <c r="BD64" s="76">
        <v>0.83860000000000001</v>
      </c>
      <c r="BE64" s="76">
        <v>0.83109999999999995</v>
      </c>
      <c r="BF64" s="76">
        <v>0.82350000000000001</v>
      </c>
      <c r="BG64" s="76">
        <v>0.81599999999999995</v>
      </c>
      <c r="BH64" s="76">
        <v>0.8085</v>
      </c>
      <c r="BI64" s="76">
        <v>0.80100000000000005</v>
      </c>
      <c r="BJ64" s="76">
        <v>0.79349999999999998</v>
      </c>
      <c r="BK64" s="76">
        <v>0.78600000000000003</v>
      </c>
      <c r="BL64" s="76">
        <v>0.77849999999999997</v>
      </c>
      <c r="BM64" s="76">
        <v>0.77100000000000002</v>
      </c>
      <c r="BN64" s="76">
        <v>0.76339999999999997</v>
      </c>
      <c r="BO64" s="76">
        <v>0.75590000000000002</v>
      </c>
      <c r="BP64" s="76">
        <v>0.74839999999999995</v>
      </c>
      <c r="BQ64" s="76">
        <v>0.7409</v>
      </c>
      <c r="BR64" s="76">
        <v>0.73329999999999995</v>
      </c>
      <c r="BS64" s="76">
        <v>0.72519999999999996</v>
      </c>
      <c r="BT64" s="76">
        <v>0.71640000000000004</v>
      </c>
      <c r="BU64" s="76">
        <v>0.70689999999999997</v>
      </c>
      <c r="BV64" s="76">
        <v>0.69669999999999999</v>
      </c>
      <c r="BW64" s="76">
        <v>0.68579999999999997</v>
      </c>
      <c r="BX64" s="76">
        <v>0.67420000000000002</v>
      </c>
      <c r="BY64" s="76">
        <v>0.66190000000000004</v>
      </c>
      <c r="BZ64" s="76">
        <v>0.64890000000000003</v>
      </c>
      <c r="CA64" s="76">
        <v>0.63529999999999998</v>
      </c>
      <c r="CB64" s="76">
        <v>0.62090000000000001</v>
      </c>
      <c r="CC64" s="76">
        <v>0.60589999999999999</v>
      </c>
      <c r="CD64" s="76">
        <v>0.59009999999999996</v>
      </c>
      <c r="CE64" s="76">
        <v>0.57369999999999999</v>
      </c>
      <c r="CF64" s="76">
        <v>0.55659999999999998</v>
      </c>
      <c r="CG64" s="76">
        <v>0.53879999999999995</v>
      </c>
      <c r="CH64" s="76">
        <v>0.52029999999999998</v>
      </c>
      <c r="CI64" s="76">
        <v>0.50109999999999999</v>
      </c>
      <c r="CJ64" s="76">
        <v>0.48120000000000002</v>
      </c>
      <c r="CK64" s="76">
        <v>0.46060000000000001</v>
      </c>
      <c r="CL64" s="76">
        <v>0.43930000000000002</v>
      </c>
      <c r="CM64" s="76">
        <v>0.41739999999999999</v>
      </c>
      <c r="CN64" s="76">
        <v>0.3947</v>
      </c>
      <c r="CO64" s="76">
        <v>0.37140000000000001</v>
      </c>
      <c r="CP64" s="76">
        <v>0.34739999999999999</v>
      </c>
      <c r="CQ64" s="76">
        <v>0.3226</v>
      </c>
      <c r="CR64" s="76">
        <v>0.29720000000000002</v>
      </c>
      <c r="CS64" s="76">
        <v>0.27110000000000001</v>
      </c>
      <c r="CT64" s="76">
        <v>0.24429999999999999</v>
      </c>
      <c r="CU64" s="76">
        <v>0.21679999999999999</v>
      </c>
      <c r="CV64" s="76">
        <v>0.18859999999999999</v>
      </c>
    </row>
    <row r="65" spans="1:100" x14ac:dyDescent="0.2">
      <c r="A65" s="76" t="s">
        <v>292</v>
      </c>
      <c r="B65" s="76" t="s">
        <v>218</v>
      </c>
      <c r="C65" s="76">
        <v>21.1</v>
      </c>
      <c r="D65" s="76">
        <v>3553</v>
      </c>
      <c r="E65" s="76">
        <v>0.63690000000000002</v>
      </c>
      <c r="F65" s="76">
        <v>0.67520000000000002</v>
      </c>
      <c r="G65" s="76">
        <v>0.71130000000000004</v>
      </c>
      <c r="H65" s="76">
        <v>0.74519999999999997</v>
      </c>
      <c r="I65" s="76">
        <v>0.77690000000000003</v>
      </c>
      <c r="J65" s="76">
        <v>0.80640000000000001</v>
      </c>
      <c r="K65" s="76">
        <v>0.8337</v>
      </c>
      <c r="L65" s="76">
        <v>0.85880000000000001</v>
      </c>
      <c r="M65" s="76">
        <v>0.88170000000000004</v>
      </c>
      <c r="N65" s="76">
        <v>0.90239999999999998</v>
      </c>
      <c r="O65" s="76">
        <v>0.92090000000000005</v>
      </c>
      <c r="P65" s="76">
        <v>0.93720000000000003</v>
      </c>
      <c r="Q65" s="76">
        <v>0.95130000000000003</v>
      </c>
      <c r="R65" s="76">
        <v>0.96430000000000005</v>
      </c>
      <c r="S65" s="76">
        <v>0.97729999999999995</v>
      </c>
      <c r="T65" s="76">
        <v>0.98839999999999995</v>
      </c>
      <c r="U65" s="76">
        <v>0.99580000000000002</v>
      </c>
      <c r="V65" s="76">
        <v>0.99950000000000006</v>
      </c>
      <c r="W65" s="76">
        <v>1</v>
      </c>
      <c r="X65" s="76">
        <v>1</v>
      </c>
      <c r="Y65" s="76">
        <v>1</v>
      </c>
      <c r="Z65" s="76">
        <v>1</v>
      </c>
      <c r="AA65" s="76">
        <v>1</v>
      </c>
      <c r="AB65" s="76">
        <v>1</v>
      </c>
      <c r="AC65" s="76">
        <v>1</v>
      </c>
      <c r="AD65" s="76">
        <v>1</v>
      </c>
      <c r="AE65" s="76">
        <v>1</v>
      </c>
      <c r="AF65" s="76">
        <v>0.99980000000000002</v>
      </c>
      <c r="AG65" s="76">
        <v>0.99839999999999995</v>
      </c>
      <c r="AH65" s="76">
        <v>0.996</v>
      </c>
      <c r="AI65" s="76">
        <v>0.99250000000000005</v>
      </c>
      <c r="AJ65" s="76">
        <v>0.98780000000000001</v>
      </c>
      <c r="AK65" s="76">
        <v>0.98199999999999998</v>
      </c>
      <c r="AL65" s="76">
        <v>0.97499999999999998</v>
      </c>
      <c r="AM65" s="76">
        <v>0.96750000000000003</v>
      </c>
      <c r="AN65" s="76">
        <v>0.95989999999999998</v>
      </c>
      <c r="AO65" s="76">
        <v>0.95240000000000002</v>
      </c>
      <c r="AP65" s="76">
        <v>0.94479999999999997</v>
      </c>
      <c r="AQ65" s="76">
        <v>0.93730000000000002</v>
      </c>
      <c r="AR65" s="76">
        <v>0.92969999999999997</v>
      </c>
      <c r="AS65" s="76">
        <v>0.92220000000000002</v>
      </c>
      <c r="AT65" s="76">
        <v>0.91459999999999997</v>
      </c>
      <c r="AU65" s="76">
        <v>0.90710000000000002</v>
      </c>
      <c r="AV65" s="76">
        <v>0.89949999999999997</v>
      </c>
      <c r="AW65" s="76">
        <v>0.89200000000000002</v>
      </c>
      <c r="AX65" s="76">
        <v>0.88439999999999996</v>
      </c>
      <c r="AY65" s="76">
        <v>0.87690000000000001</v>
      </c>
      <c r="AZ65" s="76">
        <v>0.86929999999999996</v>
      </c>
      <c r="BA65" s="76">
        <v>0.86180000000000001</v>
      </c>
      <c r="BB65" s="76">
        <v>0.85419999999999996</v>
      </c>
      <c r="BC65" s="76">
        <v>0.84670000000000001</v>
      </c>
      <c r="BD65" s="76">
        <v>0.83919999999999995</v>
      </c>
      <c r="BE65" s="76">
        <v>0.83160000000000001</v>
      </c>
      <c r="BF65" s="76">
        <v>0.82410000000000005</v>
      </c>
      <c r="BG65" s="76">
        <v>0.8165</v>
      </c>
      <c r="BH65" s="76">
        <v>0.80900000000000005</v>
      </c>
      <c r="BI65" s="76">
        <v>0.8014</v>
      </c>
      <c r="BJ65" s="76">
        <v>0.79390000000000005</v>
      </c>
      <c r="BK65" s="76">
        <v>0.7863</v>
      </c>
      <c r="BL65" s="76">
        <v>0.77880000000000005</v>
      </c>
      <c r="BM65" s="76">
        <v>0.7712</v>
      </c>
      <c r="BN65" s="76">
        <v>0.76370000000000005</v>
      </c>
      <c r="BO65" s="76">
        <v>0.75609999999999999</v>
      </c>
      <c r="BP65" s="76">
        <v>0.74860000000000004</v>
      </c>
      <c r="BQ65" s="76">
        <v>0.74099999999999999</v>
      </c>
      <c r="BR65" s="76">
        <v>0.73340000000000005</v>
      </c>
      <c r="BS65" s="76">
        <v>0.72529999999999994</v>
      </c>
      <c r="BT65" s="76">
        <v>0.71660000000000001</v>
      </c>
      <c r="BU65" s="76">
        <v>0.70709999999999995</v>
      </c>
      <c r="BV65" s="76">
        <v>0.69689999999999996</v>
      </c>
      <c r="BW65" s="76">
        <v>0.68600000000000005</v>
      </c>
      <c r="BX65" s="76">
        <v>0.6744</v>
      </c>
      <c r="BY65" s="76">
        <v>0.66220000000000001</v>
      </c>
      <c r="BZ65" s="76">
        <v>0.6492</v>
      </c>
      <c r="CA65" s="76">
        <v>0.63560000000000005</v>
      </c>
      <c r="CB65" s="76">
        <v>0.62119999999999997</v>
      </c>
      <c r="CC65" s="76">
        <v>0.60619999999999996</v>
      </c>
      <c r="CD65" s="76">
        <v>0.59050000000000002</v>
      </c>
      <c r="CE65" s="76">
        <v>0.57399999999999995</v>
      </c>
      <c r="CF65" s="76">
        <v>0.55689999999999995</v>
      </c>
      <c r="CG65" s="76">
        <v>0.53910000000000002</v>
      </c>
      <c r="CH65" s="76">
        <v>0.52059999999999995</v>
      </c>
      <c r="CI65" s="76">
        <v>0.50139999999999996</v>
      </c>
      <c r="CJ65" s="76">
        <v>0.48149999999999998</v>
      </c>
      <c r="CK65" s="76">
        <v>0.46089999999999998</v>
      </c>
      <c r="CL65" s="76">
        <v>0.43959999999999999</v>
      </c>
      <c r="CM65" s="76">
        <v>0.41770000000000002</v>
      </c>
      <c r="CN65" s="76">
        <v>0.39500000000000002</v>
      </c>
      <c r="CO65" s="76">
        <v>0.37169999999999997</v>
      </c>
      <c r="CP65" s="76">
        <v>0.34760000000000002</v>
      </c>
      <c r="CQ65" s="76">
        <v>0.32290000000000002</v>
      </c>
      <c r="CR65" s="76">
        <v>0.2974</v>
      </c>
      <c r="CS65" s="76">
        <v>0.27129999999999999</v>
      </c>
      <c r="CT65" s="76">
        <v>0.2445</v>
      </c>
      <c r="CU65" s="76">
        <v>0.21690000000000001</v>
      </c>
      <c r="CV65" s="76">
        <v>0.18870000000000001</v>
      </c>
    </row>
    <row r="66" spans="1:100" x14ac:dyDescent="0.2">
      <c r="A66" s="76" t="s">
        <v>293</v>
      </c>
      <c r="B66" s="76" t="str">
        <f t="shared" ref="B66:B74" si="2">MID(A66,2,100)</f>
        <v>25km</v>
      </c>
      <c r="C66" s="76">
        <v>25</v>
      </c>
      <c r="D66" s="76">
        <v>4259</v>
      </c>
      <c r="E66" s="76">
        <v>0.629</v>
      </c>
      <c r="F66" s="76">
        <v>0.66779999999999995</v>
      </c>
      <c r="G66" s="76">
        <v>0.70440000000000003</v>
      </c>
      <c r="H66" s="76">
        <v>0.73880000000000001</v>
      </c>
      <c r="I66" s="76">
        <v>0.77100000000000002</v>
      </c>
      <c r="J66" s="76">
        <v>0.80100000000000005</v>
      </c>
      <c r="K66" s="76">
        <v>0.82879999999999998</v>
      </c>
      <c r="L66" s="76">
        <v>0.85440000000000005</v>
      </c>
      <c r="M66" s="76">
        <v>0.87780000000000002</v>
      </c>
      <c r="N66" s="76">
        <v>0.89900000000000002</v>
      </c>
      <c r="O66" s="76">
        <v>0.91800000000000004</v>
      </c>
      <c r="P66" s="76">
        <v>0.93479999999999996</v>
      </c>
      <c r="Q66" s="76">
        <v>0.94940000000000002</v>
      </c>
      <c r="R66" s="76">
        <v>0.96289999999999998</v>
      </c>
      <c r="S66" s="76">
        <v>0.97640000000000005</v>
      </c>
      <c r="T66" s="76">
        <v>0.9879</v>
      </c>
      <c r="U66" s="76">
        <v>0.99570000000000003</v>
      </c>
      <c r="V66" s="76">
        <v>0.99950000000000006</v>
      </c>
      <c r="W66" s="76">
        <v>1</v>
      </c>
      <c r="X66" s="76">
        <v>1</v>
      </c>
      <c r="Y66" s="76">
        <v>1</v>
      </c>
      <c r="Z66" s="76">
        <v>1</v>
      </c>
      <c r="AA66" s="76">
        <v>1</v>
      </c>
      <c r="AB66" s="76">
        <v>1</v>
      </c>
      <c r="AC66" s="76">
        <v>1</v>
      </c>
      <c r="AD66" s="76">
        <v>1</v>
      </c>
      <c r="AE66" s="76">
        <v>1</v>
      </c>
      <c r="AF66" s="76">
        <v>1</v>
      </c>
      <c r="AG66" s="76">
        <v>0.99960000000000004</v>
      </c>
      <c r="AH66" s="76">
        <v>0.998</v>
      </c>
      <c r="AI66" s="76">
        <v>0.99519999999999997</v>
      </c>
      <c r="AJ66" s="76">
        <v>0.99099999999999999</v>
      </c>
      <c r="AK66" s="76">
        <v>0.98560000000000003</v>
      </c>
      <c r="AL66" s="76">
        <v>0.97889999999999999</v>
      </c>
      <c r="AM66" s="76">
        <v>0.97130000000000005</v>
      </c>
      <c r="AN66" s="76">
        <v>0.96360000000000001</v>
      </c>
      <c r="AO66" s="76">
        <v>0.95599999999999996</v>
      </c>
      <c r="AP66" s="76">
        <v>0.94830000000000003</v>
      </c>
      <c r="AQ66" s="76">
        <v>0.94059999999999999</v>
      </c>
      <c r="AR66" s="76">
        <v>0.93300000000000005</v>
      </c>
      <c r="AS66" s="76">
        <v>0.92530000000000001</v>
      </c>
      <c r="AT66" s="76">
        <v>0.91769999999999996</v>
      </c>
      <c r="AU66" s="76">
        <v>0.91</v>
      </c>
      <c r="AV66" s="76">
        <v>0.90229999999999999</v>
      </c>
      <c r="AW66" s="76">
        <v>0.89470000000000005</v>
      </c>
      <c r="AX66" s="76">
        <v>0.88700000000000001</v>
      </c>
      <c r="AY66" s="76">
        <v>0.87929999999999997</v>
      </c>
      <c r="AZ66" s="76">
        <v>0.87170000000000003</v>
      </c>
      <c r="BA66" s="76">
        <v>0.86399999999999999</v>
      </c>
      <c r="BB66" s="76">
        <v>0.85629999999999995</v>
      </c>
      <c r="BC66" s="76">
        <v>0.84870000000000001</v>
      </c>
      <c r="BD66" s="76">
        <v>0.84099999999999997</v>
      </c>
      <c r="BE66" s="76">
        <v>0.83330000000000004</v>
      </c>
      <c r="BF66" s="76">
        <v>0.82569999999999999</v>
      </c>
      <c r="BG66" s="76">
        <v>0.81799999999999995</v>
      </c>
      <c r="BH66" s="76">
        <v>0.81040000000000001</v>
      </c>
      <c r="BI66" s="76">
        <v>0.80269999999999997</v>
      </c>
      <c r="BJ66" s="76">
        <v>0.79500000000000004</v>
      </c>
      <c r="BK66" s="76">
        <v>0.78739999999999999</v>
      </c>
      <c r="BL66" s="76">
        <v>0.77969999999999995</v>
      </c>
      <c r="BM66" s="76">
        <v>0.77200000000000002</v>
      </c>
      <c r="BN66" s="76">
        <v>0.76439999999999997</v>
      </c>
      <c r="BO66" s="76">
        <v>0.75670000000000004</v>
      </c>
      <c r="BP66" s="76">
        <v>0.749</v>
      </c>
      <c r="BQ66" s="76">
        <v>0.74139999999999995</v>
      </c>
      <c r="BR66" s="76">
        <v>0.73370000000000002</v>
      </c>
      <c r="BS66" s="76">
        <v>0.72570000000000001</v>
      </c>
      <c r="BT66" s="76">
        <v>0.71699999999999997</v>
      </c>
      <c r="BU66" s="76">
        <v>0.70760000000000001</v>
      </c>
      <c r="BV66" s="76">
        <v>0.69750000000000001</v>
      </c>
      <c r="BW66" s="76">
        <v>0.68669999999999998</v>
      </c>
      <c r="BX66" s="76">
        <v>0.67510000000000003</v>
      </c>
      <c r="BY66" s="76">
        <v>0.66290000000000004</v>
      </c>
      <c r="BZ66" s="76">
        <v>0.65</v>
      </c>
      <c r="CA66" s="76">
        <v>0.63639999999999997</v>
      </c>
      <c r="CB66" s="76">
        <v>0.62209999999999999</v>
      </c>
      <c r="CC66" s="76">
        <v>0.60709999999999997</v>
      </c>
      <c r="CD66" s="76">
        <v>0.59140000000000004</v>
      </c>
      <c r="CE66" s="76">
        <v>0.57499999999999996</v>
      </c>
      <c r="CF66" s="76">
        <v>0.55789999999999995</v>
      </c>
      <c r="CG66" s="76">
        <v>0.54010000000000002</v>
      </c>
      <c r="CH66" s="76">
        <v>0.52159999999999995</v>
      </c>
      <c r="CI66" s="76">
        <v>0.50239999999999996</v>
      </c>
      <c r="CJ66" s="76">
        <v>0.48249999999999998</v>
      </c>
      <c r="CK66" s="76">
        <v>0.46189999999999998</v>
      </c>
      <c r="CL66" s="76">
        <v>0.44059999999999999</v>
      </c>
      <c r="CM66" s="76">
        <v>0.41860000000000003</v>
      </c>
      <c r="CN66" s="76">
        <v>0.39589999999999997</v>
      </c>
      <c r="CO66" s="76">
        <v>0.37259999999999999</v>
      </c>
      <c r="CP66" s="76">
        <v>0.34849999999999998</v>
      </c>
      <c r="CQ66" s="76">
        <v>0.32369999999999999</v>
      </c>
      <c r="CR66" s="76">
        <v>0.29820000000000002</v>
      </c>
      <c r="CS66" s="76">
        <v>0.27200000000000002</v>
      </c>
      <c r="CT66" s="76">
        <v>0.24510000000000001</v>
      </c>
      <c r="CU66" s="76">
        <v>0.2175</v>
      </c>
      <c r="CV66" s="76">
        <v>0.18920000000000001</v>
      </c>
    </row>
    <row r="67" spans="1:100" x14ac:dyDescent="0.2">
      <c r="A67" s="76" t="s">
        <v>294</v>
      </c>
      <c r="B67" s="76" t="str">
        <f t="shared" si="2"/>
        <v>30km</v>
      </c>
      <c r="C67" s="76">
        <v>30</v>
      </c>
      <c r="D67" s="76">
        <v>5179</v>
      </c>
      <c r="E67" s="76">
        <v>0.62429999999999997</v>
      </c>
      <c r="F67" s="76">
        <v>0.66339999999999999</v>
      </c>
      <c r="G67" s="76">
        <v>0.70030000000000003</v>
      </c>
      <c r="H67" s="76">
        <v>0.73499999999999999</v>
      </c>
      <c r="I67" s="76">
        <v>0.76749999999999996</v>
      </c>
      <c r="J67" s="76">
        <v>0.79779999999999995</v>
      </c>
      <c r="K67" s="76">
        <v>0.82589999999999997</v>
      </c>
      <c r="L67" s="76">
        <v>0.8518</v>
      </c>
      <c r="M67" s="76">
        <v>0.87549999999999994</v>
      </c>
      <c r="N67" s="76">
        <v>0.89700000000000002</v>
      </c>
      <c r="O67" s="76">
        <v>0.9163</v>
      </c>
      <c r="P67" s="76">
        <v>0.93340000000000001</v>
      </c>
      <c r="Q67" s="76">
        <v>0.94830000000000003</v>
      </c>
      <c r="R67" s="76">
        <v>0.96209999999999996</v>
      </c>
      <c r="S67" s="76">
        <v>0.97589999999999999</v>
      </c>
      <c r="T67" s="76">
        <v>0.98770000000000002</v>
      </c>
      <c r="U67" s="76">
        <v>0.99560000000000004</v>
      </c>
      <c r="V67" s="76">
        <v>0.99950000000000006</v>
      </c>
      <c r="W67" s="76">
        <v>1</v>
      </c>
      <c r="X67" s="76">
        <v>1</v>
      </c>
      <c r="Y67" s="76">
        <v>1</v>
      </c>
      <c r="Z67" s="76">
        <v>1</v>
      </c>
      <c r="AA67" s="76">
        <v>1</v>
      </c>
      <c r="AB67" s="76">
        <v>1</v>
      </c>
      <c r="AC67" s="76">
        <v>1</v>
      </c>
      <c r="AD67" s="76">
        <v>1</v>
      </c>
      <c r="AE67" s="76">
        <v>1</v>
      </c>
      <c r="AF67" s="76">
        <v>1</v>
      </c>
      <c r="AG67" s="76">
        <v>1</v>
      </c>
      <c r="AH67" s="76">
        <v>0.99950000000000006</v>
      </c>
      <c r="AI67" s="76">
        <v>0.99760000000000004</v>
      </c>
      <c r="AJ67" s="76">
        <v>0.99429999999999996</v>
      </c>
      <c r="AK67" s="76">
        <v>0.98950000000000005</v>
      </c>
      <c r="AL67" s="76">
        <v>0.98319999999999996</v>
      </c>
      <c r="AM67" s="76">
        <v>0.97560000000000002</v>
      </c>
      <c r="AN67" s="76">
        <v>0.96779999999999999</v>
      </c>
      <c r="AO67" s="76">
        <v>0.96</v>
      </c>
      <c r="AP67" s="76">
        <v>0.95220000000000005</v>
      </c>
      <c r="AQ67" s="76">
        <v>0.94440000000000002</v>
      </c>
      <c r="AR67" s="76">
        <v>0.93659999999999999</v>
      </c>
      <c r="AS67" s="76">
        <v>0.92889999999999995</v>
      </c>
      <c r="AT67" s="76">
        <v>0.92110000000000003</v>
      </c>
      <c r="AU67" s="76">
        <v>0.9133</v>
      </c>
      <c r="AV67" s="76">
        <v>0.90549999999999997</v>
      </c>
      <c r="AW67" s="76">
        <v>0.89770000000000005</v>
      </c>
      <c r="AX67" s="76">
        <v>0.88990000000000002</v>
      </c>
      <c r="AY67" s="76">
        <v>0.8821</v>
      </c>
      <c r="AZ67" s="76">
        <v>0.87429999999999997</v>
      </c>
      <c r="BA67" s="76">
        <v>0.86660000000000004</v>
      </c>
      <c r="BB67" s="76">
        <v>0.85880000000000001</v>
      </c>
      <c r="BC67" s="76">
        <v>0.85099999999999998</v>
      </c>
      <c r="BD67" s="76">
        <v>0.84319999999999995</v>
      </c>
      <c r="BE67" s="76">
        <v>0.83540000000000003</v>
      </c>
      <c r="BF67" s="76">
        <v>0.8276</v>
      </c>
      <c r="BG67" s="76">
        <v>0.81979999999999997</v>
      </c>
      <c r="BH67" s="76">
        <v>0.81200000000000006</v>
      </c>
      <c r="BI67" s="76">
        <v>0.80420000000000003</v>
      </c>
      <c r="BJ67" s="76">
        <v>0.79649999999999999</v>
      </c>
      <c r="BK67" s="76">
        <v>0.78869999999999996</v>
      </c>
      <c r="BL67" s="76">
        <v>0.78090000000000004</v>
      </c>
      <c r="BM67" s="76">
        <v>0.77310000000000001</v>
      </c>
      <c r="BN67" s="76">
        <v>0.76529999999999998</v>
      </c>
      <c r="BO67" s="76">
        <v>0.75749999999999995</v>
      </c>
      <c r="BP67" s="76">
        <v>0.74970000000000003</v>
      </c>
      <c r="BQ67" s="76">
        <v>0.7419</v>
      </c>
      <c r="BR67" s="76">
        <v>0.73419999999999996</v>
      </c>
      <c r="BS67" s="76">
        <v>0.72619999999999996</v>
      </c>
      <c r="BT67" s="76">
        <v>0.71760000000000002</v>
      </c>
      <c r="BU67" s="76">
        <v>0.70820000000000005</v>
      </c>
      <c r="BV67" s="76">
        <v>0.69820000000000004</v>
      </c>
      <c r="BW67" s="76">
        <v>0.68740000000000001</v>
      </c>
      <c r="BX67" s="76">
        <v>0.67600000000000005</v>
      </c>
      <c r="BY67" s="76">
        <v>0.66379999999999995</v>
      </c>
      <c r="BZ67" s="76">
        <v>0.65100000000000002</v>
      </c>
      <c r="CA67" s="76">
        <v>0.63739999999999997</v>
      </c>
      <c r="CB67" s="76">
        <v>0.62309999999999999</v>
      </c>
      <c r="CC67" s="76">
        <v>0.60819999999999996</v>
      </c>
      <c r="CD67" s="76">
        <v>0.59250000000000003</v>
      </c>
      <c r="CE67" s="76">
        <v>0.57609999999999995</v>
      </c>
      <c r="CF67" s="76">
        <v>0.55900000000000005</v>
      </c>
      <c r="CG67" s="76">
        <v>0.54120000000000001</v>
      </c>
      <c r="CH67" s="76">
        <v>0.52270000000000005</v>
      </c>
      <c r="CI67" s="76">
        <v>0.50349999999999995</v>
      </c>
      <c r="CJ67" s="76">
        <v>0.48359999999999997</v>
      </c>
      <c r="CK67" s="76">
        <v>0.46300000000000002</v>
      </c>
      <c r="CL67" s="76">
        <v>0.44169999999999998</v>
      </c>
      <c r="CM67" s="76">
        <v>0.41970000000000002</v>
      </c>
      <c r="CN67" s="76">
        <v>0.39689999999999998</v>
      </c>
      <c r="CO67" s="76">
        <v>0.3735</v>
      </c>
      <c r="CP67" s="76">
        <v>0.34939999999999999</v>
      </c>
      <c r="CQ67" s="76">
        <v>0.32450000000000001</v>
      </c>
      <c r="CR67" s="76">
        <v>0.29899999999999999</v>
      </c>
      <c r="CS67" s="76">
        <v>0.2727</v>
      </c>
      <c r="CT67" s="76">
        <v>0.24579999999999999</v>
      </c>
      <c r="CU67" s="76">
        <v>0.21809999999999999</v>
      </c>
      <c r="CV67" s="76">
        <v>0.1898</v>
      </c>
    </row>
    <row r="68" spans="1:100" x14ac:dyDescent="0.2">
      <c r="A68" s="76" t="s">
        <v>295</v>
      </c>
      <c r="B68" s="76" t="str">
        <f t="shared" si="2"/>
        <v>Marathon</v>
      </c>
      <c r="C68" s="76">
        <v>42.2</v>
      </c>
      <c r="D68" s="76">
        <v>7495</v>
      </c>
      <c r="E68" s="76">
        <v>0.62109999999999999</v>
      </c>
      <c r="F68" s="76">
        <v>0.66039999999999999</v>
      </c>
      <c r="G68" s="76">
        <v>0.69750000000000001</v>
      </c>
      <c r="H68" s="76">
        <v>0.73240000000000005</v>
      </c>
      <c r="I68" s="76">
        <v>0.7651</v>
      </c>
      <c r="J68" s="76">
        <v>0.79559999999999997</v>
      </c>
      <c r="K68" s="76">
        <v>0.82389999999999997</v>
      </c>
      <c r="L68" s="76">
        <v>0.85</v>
      </c>
      <c r="M68" s="76">
        <v>0.87390000000000001</v>
      </c>
      <c r="N68" s="76">
        <v>0.89559999999999995</v>
      </c>
      <c r="O68" s="76">
        <v>0.91510000000000002</v>
      </c>
      <c r="P68" s="76">
        <v>0.93240000000000001</v>
      </c>
      <c r="Q68" s="76">
        <v>0.94750000000000001</v>
      </c>
      <c r="R68" s="76">
        <v>0.96150000000000002</v>
      </c>
      <c r="S68" s="76">
        <v>0.97550000000000003</v>
      </c>
      <c r="T68" s="76">
        <v>0.98750000000000004</v>
      </c>
      <c r="U68" s="76">
        <v>0.99550000000000005</v>
      </c>
      <c r="V68" s="76">
        <v>0.99950000000000006</v>
      </c>
      <c r="W68" s="76">
        <v>1</v>
      </c>
      <c r="X68" s="76">
        <v>1</v>
      </c>
      <c r="Y68" s="76">
        <v>1</v>
      </c>
      <c r="Z68" s="76">
        <v>1</v>
      </c>
      <c r="AA68" s="76">
        <v>1</v>
      </c>
      <c r="AB68" s="76">
        <v>1</v>
      </c>
      <c r="AC68" s="76">
        <v>1</v>
      </c>
      <c r="AD68" s="76">
        <v>1</v>
      </c>
      <c r="AE68" s="76">
        <v>1</v>
      </c>
      <c r="AF68" s="76">
        <v>1</v>
      </c>
      <c r="AG68" s="76">
        <v>1</v>
      </c>
      <c r="AH68" s="76">
        <v>1</v>
      </c>
      <c r="AI68" s="76">
        <v>1</v>
      </c>
      <c r="AJ68" s="76">
        <v>0.999</v>
      </c>
      <c r="AK68" s="76">
        <v>0.996</v>
      </c>
      <c r="AL68" s="76">
        <v>0.99099999999999999</v>
      </c>
      <c r="AM68" s="76">
        <v>0.98399999999999999</v>
      </c>
      <c r="AN68" s="76">
        <v>0.97589999999999999</v>
      </c>
      <c r="AO68" s="76">
        <v>0.96789999999999998</v>
      </c>
      <c r="AP68" s="76">
        <v>0.95989999999999998</v>
      </c>
      <c r="AQ68" s="76">
        <v>0.95189999999999997</v>
      </c>
      <c r="AR68" s="76">
        <v>0.94389999999999996</v>
      </c>
      <c r="AS68" s="76">
        <v>0.93579999999999997</v>
      </c>
      <c r="AT68" s="76">
        <v>0.92779999999999996</v>
      </c>
      <c r="AU68" s="76">
        <v>0.91979999999999995</v>
      </c>
      <c r="AV68" s="76">
        <v>0.91180000000000005</v>
      </c>
      <c r="AW68" s="76">
        <v>0.90380000000000005</v>
      </c>
      <c r="AX68" s="76">
        <v>0.89570000000000005</v>
      </c>
      <c r="AY68" s="76">
        <v>0.88770000000000004</v>
      </c>
      <c r="AZ68" s="76">
        <v>0.87970000000000004</v>
      </c>
      <c r="BA68" s="76">
        <v>0.87170000000000003</v>
      </c>
      <c r="BB68" s="76">
        <v>0.86370000000000002</v>
      </c>
      <c r="BC68" s="76">
        <v>0.85560000000000003</v>
      </c>
      <c r="BD68" s="76">
        <v>0.84760000000000002</v>
      </c>
      <c r="BE68" s="76">
        <v>0.83960000000000001</v>
      </c>
      <c r="BF68" s="76">
        <v>0.83160000000000001</v>
      </c>
      <c r="BG68" s="76">
        <v>0.8236</v>
      </c>
      <c r="BH68" s="76">
        <v>0.8155</v>
      </c>
      <c r="BI68" s="76">
        <v>0.8075</v>
      </c>
      <c r="BJ68" s="76">
        <v>0.79949999999999999</v>
      </c>
      <c r="BK68" s="76">
        <v>0.79149999999999998</v>
      </c>
      <c r="BL68" s="76">
        <v>0.78349999999999997</v>
      </c>
      <c r="BM68" s="76">
        <v>0.77539999999999998</v>
      </c>
      <c r="BN68" s="76">
        <v>0.76739999999999997</v>
      </c>
      <c r="BO68" s="76">
        <v>0.75939999999999996</v>
      </c>
      <c r="BP68" s="76">
        <v>0.75139999999999996</v>
      </c>
      <c r="BQ68" s="76">
        <v>0.74339999999999995</v>
      </c>
      <c r="BR68" s="76">
        <v>0.73529999999999995</v>
      </c>
      <c r="BS68" s="76">
        <v>0.72719999999999996</v>
      </c>
      <c r="BT68" s="76">
        <v>0.71850000000000003</v>
      </c>
      <c r="BU68" s="76">
        <v>0.70909999999999995</v>
      </c>
      <c r="BV68" s="76">
        <v>0.69899999999999995</v>
      </c>
      <c r="BW68" s="76">
        <v>0.68820000000000003</v>
      </c>
      <c r="BX68" s="76">
        <v>0.67659999999999998</v>
      </c>
      <c r="BY68" s="76">
        <v>0.66439999999999999</v>
      </c>
      <c r="BZ68" s="76">
        <v>0.65149999999999997</v>
      </c>
      <c r="CA68" s="76">
        <v>0.63790000000000002</v>
      </c>
      <c r="CB68" s="76">
        <v>0.62360000000000004</v>
      </c>
      <c r="CC68" s="76">
        <v>0.60850000000000004</v>
      </c>
      <c r="CD68" s="76">
        <v>0.59279999999999999</v>
      </c>
      <c r="CE68" s="76">
        <v>0.57640000000000002</v>
      </c>
      <c r="CF68" s="76">
        <v>0.55930000000000002</v>
      </c>
      <c r="CG68" s="76">
        <v>0.54149999999999998</v>
      </c>
      <c r="CH68" s="76">
        <v>0.52290000000000003</v>
      </c>
      <c r="CI68" s="76">
        <v>0.50370000000000004</v>
      </c>
      <c r="CJ68" s="76">
        <v>0.48380000000000001</v>
      </c>
      <c r="CK68" s="76">
        <v>0.4632</v>
      </c>
      <c r="CL68" s="76">
        <v>0.44190000000000002</v>
      </c>
      <c r="CM68" s="76">
        <v>0.41980000000000001</v>
      </c>
      <c r="CN68" s="76">
        <v>0.39710000000000001</v>
      </c>
      <c r="CO68" s="76">
        <v>0.37369999999999998</v>
      </c>
      <c r="CP68" s="76">
        <v>0.34960000000000002</v>
      </c>
      <c r="CQ68" s="76">
        <v>0.32479999999999998</v>
      </c>
      <c r="CR68" s="76">
        <v>0.29920000000000002</v>
      </c>
      <c r="CS68" s="76">
        <v>0.27300000000000002</v>
      </c>
      <c r="CT68" s="76">
        <v>0.24610000000000001</v>
      </c>
      <c r="CU68" s="76">
        <v>0.2185</v>
      </c>
      <c r="CV68" s="76">
        <v>0.19020000000000001</v>
      </c>
    </row>
    <row r="69" spans="1:100" x14ac:dyDescent="0.2">
      <c r="A69" s="76" t="s">
        <v>296</v>
      </c>
      <c r="B69" s="76" t="str">
        <f t="shared" si="2"/>
        <v>50km</v>
      </c>
      <c r="C69" s="76">
        <v>50</v>
      </c>
      <c r="D69" s="76">
        <v>9080</v>
      </c>
      <c r="E69" s="76">
        <v>0.62109999999999999</v>
      </c>
      <c r="F69" s="76">
        <v>0.66039999999999999</v>
      </c>
      <c r="G69" s="76">
        <v>0.69750000000000001</v>
      </c>
      <c r="H69" s="76">
        <v>0.73240000000000005</v>
      </c>
      <c r="I69" s="76">
        <v>0.7651</v>
      </c>
      <c r="J69" s="76">
        <v>0.79559999999999997</v>
      </c>
      <c r="K69" s="76">
        <v>0.82389999999999997</v>
      </c>
      <c r="L69" s="76">
        <v>0.85</v>
      </c>
      <c r="M69" s="76">
        <v>0.87390000000000001</v>
      </c>
      <c r="N69" s="76">
        <v>0.89559999999999995</v>
      </c>
      <c r="O69" s="76">
        <v>0.91510000000000002</v>
      </c>
      <c r="P69" s="76">
        <v>0.93240000000000001</v>
      </c>
      <c r="Q69" s="76">
        <v>0.94750000000000001</v>
      </c>
      <c r="R69" s="76">
        <v>0.96150000000000002</v>
      </c>
      <c r="S69" s="76">
        <v>0.97550000000000003</v>
      </c>
      <c r="T69" s="76">
        <v>0.98750000000000004</v>
      </c>
      <c r="U69" s="76">
        <v>0.99550000000000005</v>
      </c>
      <c r="V69" s="76">
        <v>0.99950000000000006</v>
      </c>
      <c r="W69" s="76">
        <v>1</v>
      </c>
      <c r="X69" s="76">
        <v>1</v>
      </c>
      <c r="Y69" s="76">
        <v>1</v>
      </c>
      <c r="Z69" s="76">
        <v>1</v>
      </c>
      <c r="AA69" s="76">
        <v>1</v>
      </c>
      <c r="AB69" s="76">
        <v>1</v>
      </c>
      <c r="AC69" s="76">
        <v>1</v>
      </c>
      <c r="AD69" s="76">
        <v>1</v>
      </c>
      <c r="AE69" s="76">
        <v>1</v>
      </c>
      <c r="AF69" s="76">
        <v>1</v>
      </c>
      <c r="AG69" s="76">
        <v>1</v>
      </c>
      <c r="AH69" s="76">
        <v>1</v>
      </c>
      <c r="AI69" s="76">
        <v>1</v>
      </c>
      <c r="AJ69" s="76">
        <v>0.999</v>
      </c>
      <c r="AK69" s="76">
        <v>0.996</v>
      </c>
      <c r="AL69" s="76">
        <v>0.99099999999999999</v>
      </c>
      <c r="AM69" s="76">
        <v>0.98399999999999999</v>
      </c>
      <c r="AN69" s="76">
        <v>0.97589999999999999</v>
      </c>
      <c r="AO69" s="76">
        <v>0.96789999999999998</v>
      </c>
      <c r="AP69" s="76">
        <v>0.95989999999999998</v>
      </c>
      <c r="AQ69" s="76">
        <v>0.95189999999999997</v>
      </c>
      <c r="AR69" s="76">
        <v>0.94389999999999996</v>
      </c>
      <c r="AS69" s="76">
        <v>0.93579999999999997</v>
      </c>
      <c r="AT69" s="76">
        <v>0.92779999999999996</v>
      </c>
      <c r="AU69" s="76">
        <v>0.91979999999999995</v>
      </c>
      <c r="AV69" s="76">
        <v>0.91180000000000005</v>
      </c>
      <c r="AW69" s="76">
        <v>0.90380000000000005</v>
      </c>
      <c r="AX69" s="76">
        <v>0.89570000000000005</v>
      </c>
      <c r="AY69" s="76">
        <v>0.88770000000000004</v>
      </c>
      <c r="AZ69" s="76">
        <v>0.87970000000000004</v>
      </c>
      <c r="BA69" s="76">
        <v>0.87170000000000003</v>
      </c>
      <c r="BB69" s="76">
        <v>0.86370000000000002</v>
      </c>
      <c r="BC69" s="76">
        <v>0.85560000000000003</v>
      </c>
      <c r="BD69" s="76">
        <v>0.84760000000000002</v>
      </c>
      <c r="BE69" s="76">
        <v>0.83960000000000001</v>
      </c>
      <c r="BF69" s="76">
        <v>0.83160000000000001</v>
      </c>
      <c r="BG69" s="76">
        <v>0.8236</v>
      </c>
      <c r="BH69" s="76">
        <v>0.8155</v>
      </c>
      <c r="BI69" s="76">
        <v>0.8075</v>
      </c>
      <c r="BJ69" s="76">
        <v>0.79949999999999999</v>
      </c>
      <c r="BK69" s="76">
        <v>0.79149999999999998</v>
      </c>
      <c r="BL69" s="76">
        <v>0.78349999999999997</v>
      </c>
      <c r="BM69" s="76">
        <v>0.77539999999999998</v>
      </c>
      <c r="BN69" s="76">
        <v>0.76739999999999997</v>
      </c>
      <c r="BO69" s="76">
        <v>0.75939999999999996</v>
      </c>
      <c r="BP69" s="76">
        <v>0.75139999999999996</v>
      </c>
      <c r="BQ69" s="76">
        <v>0.74339999999999995</v>
      </c>
      <c r="BR69" s="76">
        <v>0.73529999999999995</v>
      </c>
      <c r="BS69" s="76">
        <v>0.72719999999999996</v>
      </c>
      <c r="BT69" s="76">
        <v>0.71850000000000003</v>
      </c>
      <c r="BU69" s="76">
        <v>0.70909999999999995</v>
      </c>
      <c r="BV69" s="76">
        <v>0.69899999999999995</v>
      </c>
      <c r="BW69" s="76">
        <v>0.68820000000000003</v>
      </c>
      <c r="BX69" s="76">
        <v>0.67659999999999998</v>
      </c>
      <c r="BY69" s="76">
        <v>0.66439999999999999</v>
      </c>
      <c r="BZ69" s="76">
        <v>0.65149999999999997</v>
      </c>
      <c r="CA69" s="76">
        <v>0.63790000000000002</v>
      </c>
      <c r="CB69" s="76">
        <v>0.62360000000000004</v>
      </c>
      <c r="CC69" s="76">
        <v>0.60850000000000004</v>
      </c>
      <c r="CD69" s="76">
        <v>0.59279999999999999</v>
      </c>
      <c r="CE69" s="76">
        <v>0.57640000000000002</v>
      </c>
      <c r="CF69" s="76">
        <v>0.55930000000000002</v>
      </c>
      <c r="CG69" s="76">
        <v>0.54149999999999998</v>
      </c>
      <c r="CH69" s="76">
        <v>0.52290000000000003</v>
      </c>
      <c r="CI69" s="76">
        <v>0.50370000000000004</v>
      </c>
      <c r="CJ69" s="76">
        <v>0.48380000000000001</v>
      </c>
      <c r="CK69" s="76">
        <v>0.4632</v>
      </c>
      <c r="CL69" s="76">
        <v>0.44190000000000002</v>
      </c>
      <c r="CM69" s="76">
        <v>0.41980000000000001</v>
      </c>
      <c r="CN69" s="76">
        <v>0.39710000000000001</v>
      </c>
      <c r="CO69" s="76">
        <v>0.37369999999999998</v>
      </c>
      <c r="CP69" s="76">
        <v>0.34960000000000002</v>
      </c>
      <c r="CQ69" s="76">
        <v>0.32479999999999998</v>
      </c>
      <c r="CR69" s="76">
        <v>0.29920000000000002</v>
      </c>
      <c r="CS69" s="76">
        <v>0.27300000000000002</v>
      </c>
      <c r="CT69" s="76">
        <v>0.24610000000000001</v>
      </c>
      <c r="CU69" s="76">
        <v>0.2185</v>
      </c>
      <c r="CV69" s="76">
        <v>0.19020000000000001</v>
      </c>
    </row>
    <row r="70" spans="1:100" x14ac:dyDescent="0.2">
      <c r="A70" s="76" t="s">
        <v>297</v>
      </c>
      <c r="B70" s="76" t="str">
        <f t="shared" si="2"/>
        <v>50Mile</v>
      </c>
      <c r="C70" s="76">
        <f>50*mile</f>
        <v>80.45</v>
      </c>
      <c r="D70" s="76">
        <v>16080</v>
      </c>
      <c r="E70" s="76">
        <v>0.62109999999999999</v>
      </c>
      <c r="F70" s="76">
        <v>0.66039999999999999</v>
      </c>
      <c r="G70" s="76">
        <v>0.69750000000000001</v>
      </c>
      <c r="H70" s="76">
        <v>0.73240000000000005</v>
      </c>
      <c r="I70" s="76">
        <v>0.7651</v>
      </c>
      <c r="J70" s="76">
        <v>0.79559999999999997</v>
      </c>
      <c r="K70" s="76">
        <v>0.82389999999999997</v>
      </c>
      <c r="L70" s="76">
        <v>0.85</v>
      </c>
      <c r="M70" s="76">
        <v>0.87390000000000001</v>
      </c>
      <c r="N70" s="76">
        <v>0.89559999999999995</v>
      </c>
      <c r="O70" s="76">
        <v>0.91510000000000002</v>
      </c>
      <c r="P70" s="76">
        <v>0.93240000000000001</v>
      </c>
      <c r="Q70" s="76">
        <v>0.94750000000000001</v>
      </c>
      <c r="R70" s="76">
        <v>0.96150000000000002</v>
      </c>
      <c r="S70" s="76">
        <v>0.97550000000000003</v>
      </c>
      <c r="T70" s="76">
        <v>0.98750000000000004</v>
      </c>
      <c r="U70" s="76">
        <v>0.99550000000000005</v>
      </c>
      <c r="V70" s="76">
        <v>0.99950000000000006</v>
      </c>
      <c r="W70" s="76">
        <v>1</v>
      </c>
      <c r="X70" s="76">
        <v>1</v>
      </c>
      <c r="Y70" s="76">
        <v>1</v>
      </c>
      <c r="Z70" s="76">
        <v>1</v>
      </c>
      <c r="AA70" s="76">
        <v>1</v>
      </c>
      <c r="AB70" s="76">
        <v>1</v>
      </c>
      <c r="AC70" s="76">
        <v>1</v>
      </c>
      <c r="AD70" s="76">
        <v>1</v>
      </c>
      <c r="AE70" s="76">
        <v>1</v>
      </c>
      <c r="AF70" s="76">
        <v>1</v>
      </c>
      <c r="AG70" s="76">
        <v>1</v>
      </c>
      <c r="AH70" s="76">
        <v>1</v>
      </c>
      <c r="AI70" s="76">
        <v>1</v>
      </c>
      <c r="AJ70" s="76">
        <v>0.999</v>
      </c>
      <c r="AK70" s="76">
        <v>0.996</v>
      </c>
      <c r="AL70" s="76">
        <v>0.99099999999999999</v>
      </c>
      <c r="AM70" s="76">
        <v>0.98399999999999999</v>
      </c>
      <c r="AN70" s="76">
        <v>0.97589999999999999</v>
      </c>
      <c r="AO70" s="76">
        <v>0.96789999999999998</v>
      </c>
      <c r="AP70" s="76">
        <v>0.95989999999999998</v>
      </c>
      <c r="AQ70" s="76">
        <v>0.95189999999999997</v>
      </c>
      <c r="AR70" s="76">
        <v>0.94389999999999996</v>
      </c>
      <c r="AS70" s="76">
        <v>0.93579999999999997</v>
      </c>
      <c r="AT70" s="76">
        <v>0.92779999999999996</v>
      </c>
      <c r="AU70" s="76">
        <v>0.91979999999999995</v>
      </c>
      <c r="AV70" s="76">
        <v>0.91180000000000005</v>
      </c>
      <c r="AW70" s="76">
        <v>0.90380000000000005</v>
      </c>
      <c r="AX70" s="76">
        <v>0.89570000000000005</v>
      </c>
      <c r="AY70" s="76">
        <v>0.88770000000000004</v>
      </c>
      <c r="AZ70" s="76">
        <v>0.87970000000000004</v>
      </c>
      <c r="BA70" s="76">
        <v>0.87170000000000003</v>
      </c>
      <c r="BB70" s="76">
        <v>0.86370000000000002</v>
      </c>
      <c r="BC70" s="76">
        <v>0.85560000000000003</v>
      </c>
      <c r="BD70" s="76">
        <v>0.84760000000000002</v>
      </c>
      <c r="BE70" s="76">
        <v>0.83960000000000001</v>
      </c>
      <c r="BF70" s="76">
        <v>0.83160000000000001</v>
      </c>
      <c r="BG70" s="76">
        <v>0.8236</v>
      </c>
      <c r="BH70" s="76">
        <v>0.8155</v>
      </c>
      <c r="BI70" s="76">
        <v>0.8075</v>
      </c>
      <c r="BJ70" s="76">
        <v>0.79949999999999999</v>
      </c>
      <c r="BK70" s="76">
        <v>0.79149999999999998</v>
      </c>
      <c r="BL70" s="76">
        <v>0.78349999999999997</v>
      </c>
      <c r="BM70" s="76">
        <v>0.77539999999999998</v>
      </c>
      <c r="BN70" s="76">
        <v>0.76739999999999997</v>
      </c>
      <c r="BO70" s="76">
        <v>0.75939999999999996</v>
      </c>
      <c r="BP70" s="76">
        <v>0.75139999999999996</v>
      </c>
      <c r="BQ70" s="76">
        <v>0.74339999999999995</v>
      </c>
      <c r="BR70" s="76">
        <v>0.73529999999999995</v>
      </c>
      <c r="BS70" s="76">
        <v>0.72719999999999996</v>
      </c>
      <c r="BT70" s="76">
        <v>0.71850000000000003</v>
      </c>
      <c r="BU70" s="76">
        <v>0.70909999999999995</v>
      </c>
      <c r="BV70" s="76">
        <v>0.69899999999999995</v>
      </c>
      <c r="BW70" s="76">
        <v>0.68820000000000003</v>
      </c>
      <c r="BX70" s="76">
        <v>0.67659999999999998</v>
      </c>
      <c r="BY70" s="76">
        <v>0.66439999999999999</v>
      </c>
      <c r="BZ70" s="76">
        <v>0.65149999999999997</v>
      </c>
      <c r="CA70" s="76">
        <v>0.63790000000000002</v>
      </c>
      <c r="CB70" s="76">
        <v>0.62360000000000004</v>
      </c>
      <c r="CC70" s="76">
        <v>0.60850000000000004</v>
      </c>
      <c r="CD70" s="76">
        <v>0.59279999999999999</v>
      </c>
      <c r="CE70" s="76">
        <v>0.57640000000000002</v>
      </c>
      <c r="CF70" s="76">
        <v>0.55930000000000002</v>
      </c>
      <c r="CG70" s="76">
        <v>0.54149999999999998</v>
      </c>
      <c r="CH70" s="76">
        <v>0.52290000000000003</v>
      </c>
      <c r="CI70" s="76">
        <v>0.50370000000000004</v>
      </c>
      <c r="CJ70" s="76">
        <v>0.48380000000000001</v>
      </c>
      <c r="CK70" s="76">
        <v>0.4632</v>
      </c>
      <c r="CL70" s="76">
        <v>0.44190000000000002</v>
      </c>
      <c r="CM70" s="76">
        <v>0.41980000000000001</v>
      </c>
      <c r="CN70" s="76">
        <v>0.39710000000000001</v>
      </c>
      <c r="CO70" s="76">
        <v>0.37369999999999998</v>
      </c>
      <c r="CP70" s="76">
        <v>0.34960000000000002</v>
      </c>
      <c r="CQ70" s="76">
        <v>0.32479999999999998</v>
      </c>
      <c r="CR70" s="76">
        <v>0.29920000000000002</v>
      </c>
      <c r="CS70" s="76">
        <v>0.27300000000000002</v>
      </c>
      <c r="CT70" s="76">
        <v>0.24610000000000001</v>
      </c>
      <c r="CU70" s="76">
        <v>0.2185</v>
      </c>
      <c r="CV70" s="76">
        <v>0.19020000000000001</v>
      </c>
    </row>
    <row r="71" spans="1:100" x14ac:dyDescent="0.2">
      <c r="A71" s="76" t="s">
        <v>298</v>
      </c>
      <c r="B71" s="76" t="str">
        <f t="shared" si="2"/>
        <v>100km</v>
      </c>
      <c r="C71" s="76">
        <v>100</v>
      </c>
      <c r="D71" s="76">
        <v>21360</v>
      </c>
      <c r="E71" s="76">
        <v>0.62109999999999999</v>
      </c>
      <c r="F71" s="76">
        <v>0.66039999999999999</v>
      </c>
      <c r="G71" s="76">
        <v>0.69750000000000001</v>
      </c>
      <c r="H71" s="76">
        <v>0.73240000000000005</v>
      </c>
      <c r="I71" s="76">
        <v>0.7651</v>
      </c>
      <c r="J71" s="76">
        <v>0.79559999999999997</v>
      </c>
      <c r="K71" s="76">
        <v>0.82389999999999997</v>
      </c>
      <c r="L71" s="76">
        <v>0.85</v>
      </c>
      <c r="M71" s="76">
        <v>0.87390000000000001</v>
      </c>
      <c r="N71" s="76">
        <v>0.89559999999999995</v>
      </c>
      <c r="O71" s="76">
        <v>0.91510000000000002</v>
      </c>
      <c r="P71" s="76">
        <v>0.93240000000000001</v>
      </c>
      <c r="Q71" s="76">
        <v>0.94750000000000001</v>
      </c>
      <c r="R71" s="76">
        <v>0.96150000000000002</v>
      </c>
      <c r="S71" s="76">
        <v>0.97550000000000003</v>
      </c>
      <c r="T71" s="76">
        <v>0.98750000000000004</v>
      </c>
      <c r="U71" s="76">
        <v>0.99550000000000005</v>
      </c>
      <c r="V71" s="76">
        <v>0.99950000000000006</v>
      </c>
      <c r="W71" s="76">
        <v>1</v>
      </c>
      <c r="X71" s="76">
        <v>1</v>
      </c>
      <c r="Y71" s="76">
        <v>1</v>
      </c>
      <c r="Z71" s="76">
        <v>1</v>
      </c>
      <c r="AA71" s="76">
        <v>1</v>
      </c>
      <c r="AB71" s="76">
        <v>1</v>
      </c>
      <c r="AC71" s="76">
        <v>1</v>
      </c>
      <c r="AD71" s="76">
        <v>1</v>
      </c>
      <c r="AE71" s="76">
        <v>1</v>
      </c>
      <c r="AF71" s="76">
        <v>1</v>
      </c>
      <c r="AG71" s="76">
        <v>1</v>
      </c>
      <c r="AH71" s="76">
        <v>1</v>
      </c>
      <c r="AI71" s="76">
        <v>1</v>
      </c>
      <c r="AJ71" s="76">
        <v>0.999</v>
      </c>
      <c r="AK71" s="76">
        <v>0.996</v>
      </c>
      <c r="AL71" s="76">
        <v>0.99099999999999999</v>
      </c>
      <c r="AM71" s="76">
        <v>0.98399999999999999</v>
      </c>
      <c r="AN71" s="76">
        <v>0.97589999999999999</v>
      </c>
      <c r="AO71" s="76">
        <v>0.96789999999999998</v>
      </c>
      <c r="AP71" s="76">
        <v>0.95989999999999998</v>
      </c>
      <c r="AQ71" s="76">
        <v>0.95189999999999997</v>
      </c>
      <c r="AR71" s="76">
        <v>0.94389999999999996</v>
      </c>
      <c r="AS71" s="76">
        <v>0.93579999999999997</v>
      </c>
      <c r="AT71" s="76">
        <v>0.92779999999999996</v>
      </c>
      <c r="AU71" s="76">
        <v>0.91979999999999995</v>
      </c>
      <c r="AV71" s="76">
        <v>0.91180000000000005</v>
      </c>
      <c r="AW71" s="76">
        <v>0.90380000000000005</v>
      </c>
      <c r="AX71" s="76">
        <v>0.89570000000000005</v>
      </c>
      <c r="AY71" s="76">
        <v>0.88770000000000004</v>
      </c>
      <c r="AZ71" s="76">
        <v>0.87970000000000004</v>
      </c>
      <c r="BA71" s="76">
        <v>0.87170000000000003</v>
      </c>
      <c r="BB71" s="76">
        <v>0.86370000000000002</v>
      </c>
      <c r="BC71" s="76">
        <v>0.85560000000000003</v>
      </c>
      <c r="BD71" s="76">
        <v>0.84760000000000002</v>
      </c>
      <c r="BE71" s="76">
        <v>0.83960000000000001</v>
      </c>
      <c r="BF71" s="76">
        <v>0.83160000000000001</v>
      </c>
      <c r="BG71" s="76">
        <v>0.8236</v>
      </c>
      <c r="BH71" s="76">
        <v>0.8155</v>
      </c>
      <c r="BI71" s="76">
        <v>0.8075</v>
      </c>
      <c r="BJ71" s="76">
        <v>0.79949999999999999</v>
      </c>
      <c r="BK71" s="76">
        <v>0.79149999999999998</v>
      </c>
      <c r="BL71" s="76">
        <v>0.78349999999999997</v>
      </c>
      <c r="BM71" s="76">
        <v>0.77539999999999998</v>
      </c>
      <c r="BN71" s="76">
        <v>0.76739999999999997</v>
      </c>
      <c r="BO71" s="76">
        <v>0.75939999999999996</v>
      </c>
      <c r="BP71" s="76">
        <v>0.75139999999999996</v>
      </c>
      <c r="BQ71" s="76">
        <v>0.74339999999999995</v>
      </c>
      <c r="BR71" s="76">
        <v>0.73529999999999995</v>
      </c>
      <c r="BS71" s="76">
        <v>0.72719999999999996</v>
      </c>
      <c r="BT71" s="76">
        <v>0.71850000000000003</v>
      </c>
      <c r="BU71" s="76">
        <v>0.70909999999999995</v>
      </c>
      <c r="BV71" s="76">
        <v>0.69899999999999995</v>
      </c>
      <c r="BW71" s="76">
        <v>0.68820000000000003</v>
      </c>
      <c r="BX71" s="76">
        <v>0.67659999999999998</v>
      </c>
      <c r="BY71" s="76">
        <v>0.66439999999999999</v>
      </c>
      <c r="BZ71" s="76">
        <v>0.65149999999999997</v>
      </c>
      <c r="CA71" s="76">
        <v>0.63790000000000002</v>
      </c>
      <c r="CB71" s="76">
        <v>0.62360000000000004</v>
      </c>
      <c r="CC71" s="76">
        <v>0.60850000000000004</v>
      </c>
      <c r="CD71" s="76">
        <v>0.59279999999999999</v>
      </c>
      <c r="CE71" s="76">
        <v>0.57640000000000002</v>
      </c>
      <c r="CF71" s="76">
        <v>0.55930000000000002</v>
      </c>
      <c r="CG71" s="76">
        <v>0.54149999999999998</v>
      </c>
      <c r="CH71" s="76">
        <v>0.52290000000000003</v>
      </c>
      <c r="CI71" s="76">
        <v>0.50370000000000004</v>
      </c>
      <c r="CJ71" s="76">
        <v>0.48380000000000001</v>
      </c>
      <c r="CK71" s="76">
        <v>0.4632</v>
      </c>
      <c r="CL71" s="76">
        <v>0.44190000000000002</v>
      </c>
      <c r="CM71" s="76">
        <v>0.41980000000000001</v>
      </c>
      <c r="CN71" s="76">
        <v>0.39710000000000001</v>
      </c>
      <c r="CO71" s="76">
        <v>0.37369999999999998</v>
      </c>
      <c r="CP71" s="76">
        <v>0.34960000000000002</v>
      </c>
      <c r="CQ71" s="76">
        <v>0.32479999999999998</v>
      </c>
      <c r="CR71" s="76">
        <v>0.29920000000000002</v>
      </c>
      <c r="CS71" s="76">
        <v>0.27300000000000002</v>
      </c>
      <c r="CT71" s="76">
        <v>0.24610000000000001</v>
      </c>
      <c r="CU71" s="76">
        <v>0.2185</v>
      </c>
      <c r="CV71" s="76">
        <v>0.19020000000000001</v>
      </c>
    </row>
    <row r="72" spans="1:100" x14ac:dyDescent="0.2">
      <c r="A72" s="76" t="s">
        <v>299</v>
      </c>
      <c r="B72" s="76" t="str">
        <f t="shared" si="2"/>
        <v>150km</v>
      </c>
      <c r="C72" s="76">
        <v>150</v>
      </c>
      <c r="D72" s="76">
        <v>36300</v>
      </c>
      <c r="E72" s="76">
        <v>0.62109999999999999</v>
      </c>
      <c r="F72" s="76">
        <v>0.66039999999999999</v>
      </c>
      <c r="G72" s="76">
        <v>0.69750000000000001</v>
      </c>
      <c r="H72" s="76">
        <v>0.73240000000000005</v>
      </c>
      <c r="I72" s="76">
        <v>0.7651</v>
      </c>
      <c r="J72" s="76">
        <v>0.79559999999999997</v>
      </c>
      <c r="K72" s="76">
        <v>0.82389999999999997</v>
      </c>
      <c r="L72" s="76">
        <v>0.85</v>
      </c>
      <c r="M72" s="76">
        <v>0.87390000000000001</v>
      </c>
      <c r="N72" s="76">
        <v>0.89559999999999995</v>
      </c>
      <c r="O72" s="76">
        <v>0.91510000000000002</v>
      </c>
      <c r="P72" s="76">
        <v>0.93240000000000001</v>
      </c>
      <c r="Q72" s="76">
        <v>0.94750000000000001</v>
      </c>
      <c r="R72" s="76">
        <v>0.96150000000000002</v>
      </c>
      <c r="S72" s="76">
        <v>0.97550000000000003</v>
      </c>
      <c r="T72" s="76">
        <v>0.98750000000000004</v>
      </c>
      <c r="U72" s="76">
        <v>0.99550000000000005</v>
      </c>
      <c r="V72" s="76">
        <v>0.99950000000000006</v>
      </c>
      <c r="W72" s="76">
        <v>1</v>
      </c>
      <c r="X72" s="76">
        <v>1</v>
      </c>
      <c r="Y72" s="76">
        <v>1</v>
      </c>
      <c r="Z72" s="76">
        <v>1</v>
      </c>
      <c r="AA72" s="76">
        <v>1</v>
      </c>
      <c r="AB72" s="76">
        <v>1</v>
      </c>
      <c r="AC72" s="76">
        <v>1</v>
      </c>
      <c r="AD72" s="76">
        <v>1</v>
      </c>
      <c r="AE72" s="76">
        <v>1</v>
      </c>
      <c r="AF72" s="76">
        <v>1</v>
      </c>
      <c r="AG72" s="76">
        <v>1</v>
      </c>
      <c r="AH72" s="76">
        <v>1</v>
      </c>
      <c r="AI72" s="76">
        <v>1</v>
      </c>
      <c r="AJ72" s="76">
        <v>0.999</v>
      </c>
      <c r="AK72" s="76">
        <v>0.996</v>
      </c>
      <c r="AL72" s="76">
        <v>0.99099999999999999</v>
      </c>
      <c r="AM72" s="76">
        <v>0.98399999999999999</v>
      </c>
      <c r="AN72" s="76">
        <v>0.97589999999999999</v>
      </c>
      <c r="AO72" s="76">
        <v>0.96789999999999998</v>
      </c>
      <c r="AP72" s="76">
        <v>0.95989999999999998</v>
      </c>
      <c r="AQ72" s="76">
        <v>0.95189999999999997</v>
      </c>
      <c r="AR72" s="76">
        <v>0.94389999999999996</v>
      </c>
      <c r="AS72" s="76">
        <v>0.93579999999999997</v>
      </c>
      <c r="AT72" s="76">
        <v>0.92779999999999996</v>
      </c>
      <c r="AU72" s="76">
        <v>0.91979999999999995</v>
      </c>
      <c r="AV72" s="76">
        <v>0.91180000000000005</v>
      </c>
      <c r="AW72" s="76">
        <v>0.90380000000000005</v>
      </c>
      <c r="AX72" s="76">
        <v>0.89570000000000005</v>
      </c>
      <c r="AY72" s="76">
        <v>0.88770000000000004</v>
      </c>
      <c r="AZ72" s="76">
        <v>0.87970000000000004</v>
      </c>
      <c r="BA72" s="76">
        <v>0.87170000000000003</v>
      </c>
      <c r="BB72" s="76">
        <v>0.86370000000000002</v>
      </c>
      <c r="BC72" s="76">
        <v>0.85560000000000003</v>
      </c>
      <c r="BD72" s="76">
        <v>0.84760000000000002</v>
      </c>
      <c r="BE72" s="76">
        <v>0.83960000000000001</v>
      </c>
      <c r="BF72" s="76">
        <v>0.83160000000000001</v>
      </c>
      <c r="BG72" s="76">
        <v>0.8236</v>
      </c>
      <c r="BH72" s="76">
        <v>0.8155</v>
      </c>
      <c r="BI72" s="76">
        <v>0.8075</v>
      </c>
      <c r="BJ72" s="76">
        <v>0.79949999999999999</v>
      </c>
      <c r="BK72" s="76">
        <v>0.79149999999999998</v>
      </c>
      <c r="BL72" s="76">
        <v>0.78349999999999997</v>
      </c>
      <c r="BM72" s="76">
        <v>0.77539999999999998</v>
      </c>
      <c r="BN72" s="76">
        <v>0.76739999999999997</v>
      </c>
      <c r="BO72" s="76">
        <v>0.75939999999999996</v>
      </c>
      <c r="BP72" s="76">
        <v>0.75139999999999996</v>
      </c>
      <c r="BQ72" s="76">
        <v>0.74339999999999995</v>
      </c>
      <c r="BR72" s="76">
        <v>0.73529999999999995</v>
      </c>
      <c r="BS72" s="76">
        <v>0.72719999999999996</v>
      </c>
      <c r="BT72" s="76">
        <v>0.71850000000000003</v>
      </c>
      <c r="BU72" s="76">
        <v>0.70909999999999995</v>
      </c>
      <c r="BV72" s="76">
        <v>0.69899999999999995</v>
      </c>
      <c r="BW72" s="76">
        <v>0.68820000000000003</v>
      </c>
      <c r="BX72" s="76">
        <v>0.67659999999999998</v>
      </c>
      <c r="BY72" s="76">
        <v>0.66439999999999999</v>
      </c>
      <c r="BZ72" s="76">
        <v>0.65149999999999997</v>
      </c>
      <c r="CA72" s="76">
        <v>0.63790000000000002</v>
      </c>
      <c r="CB72" s="76">
        <v>0.62360000000000004</v>
      </c>
      <c r="CC72" s="76">
        <v>0.60850000000000004</v>
      </c>
      <c r="CD72" s="76">
        <v>0.59279999999999999</v>
      </c>
      <c r="CE72" s="76">
        <v>0.57640000000000002</v>
      </c>
      <c r="CF72" s="76">
        <v>0.55930000000000002</v>
      </c>
      <c r="CG72" s="76">
        <v>0.54149999999999998</v>
      </c>
      <c r="CH72" s="76">
        <v>0.52290000000000003</v>
      </c>
      <c r="CI72" s="76">
        <v>0.50370000000000004</v>
      </c>
      <c r="CJ72" s="76">
        <v>0.48380000000000001</v>
      </c>
      <c r="CK72" s="76">
        <v>0.4632</v>
      </c>
      <c r="CL72" s="76">
        <v>0.44190000000000002</v>
      </c>
      <c r="CM72" s="76">
        <v>0.41980000000000001</v>
      </c>
      <c r="CN72" s="76">
        <v>0.39710000000000001</v>
      </c>
      <c r="CO72" s="76">
        <v>0.37369999999999998</v>
      </c>
      <c r="CP72" s="76">
        <v>0.34960000000000002</v>
      </c>
      <c r="CQ72" s="76">
        <v>0.32479999999999998</v>
      </c>
      <c r="CR72" s="76">
        <v>0.29920000000000002</v>
      </c>
      <c r="CS72" s="76">
        <v>0.27300000000000002</v>
      </c>
      <c r="CT72" s="76">
        <v>0.24610000000000001</v>
      </c>
      <c r="CU72" s="76">
        <v>0.2185</v>
      </c>
      <c r="CV72" s="76">
        <v>0.19020000000000001</v>
      </c>
    </row>
    <row r="73" spans="1:100" x14ac:dyDescent="0.2">
      <c r="A73" s="76" t="s">
        <v>300</v>
      </c>
      <c r="B73" s="76" t="str">
        <f t="shared" si="2"/>
        <v>100Mile</v>
      </c>
      <c r="C73" s="76">
        <f>100*mile</f>
        <v>160.9</v>
      </c>
      <c r="D73" s="76">
        <v>39850</v>
      </c>
      <c r="E73" s="76">
        <v>0.62109999999999999</v>
      </c>
      <c r="F73" s="76">
        <v>0.66039999999999999</v>
      </c>
      <c r="G73" s="76">
        <v>0.69750000000000001</v>
      </c>
      <c r="H73" s="76">
        <v>0.73240000000000005</v>
      </c>
      <c r="I73" s="76">
        <v>0.7651</v>
      </c>
      <c r="J73" s="76">
        <v>0.79559999999999997</v>
      </c>
      <c r="K73" s="76">
        <v>0.82389999999999997</v>
      </c>
      <c r="L73" s="76">
        <v>0.85</v>
      </c>
      <c r="M73" s="76">
        <v>0.87390000000000001</v>
      </c>
      <c r="N73" s="76">
        <v>0.89559999999999995</v>
      </c>
      <c r="O73" s="76">
        <v>0.91510000000000002</v>
      </c>
      <c r="P73" s="76">
        <v>0.93240000000000001</v>
      </c>
      <c r="Q73" s="76">
        <v>0.94750000000000001</v>
      </c>
      <c r="R73" s="76">
        <v>0.96150000000000002</v>
      </c>
      <c r="S73" s="76">
        <v>0.97550000000000003</v>
      </c>
      <c r="T73" s="76">
        <v>0.98750000000000004</v>
      </c>
      <c r="U73" s="76">
        <v>0.99550000000000005</v>
      </c>
      <c r="V73" s="76">
        <v>0.99950000000000006</v>
      </c>
      <c r="W73" s="76">
        <v>1</v>
      </c>
      <c r="X73" s="76">
        <v>1</v>
      </c>
      <c r="Y73" s="76">
        <v>1</v>
      </c>
      <c r="Z73" s="76">
        <v>1</v>
      </c>
      <c r="AA73" s="76">
        <v>1</v>
      </c>
      <c r="AB73" s="76">
        <v>1</v>
      </c>
      <c r="AC73" s="76">
        <v>1</v>
      </c>
      <c r="AD73" s="76">
        <v>1</v>
      </c>
      <c r="AE73" s="76">
        <v>1</v>
      </c>
      <c r="AF73" s="76">
        <v>1</v>
      </c>
      <c r="AG73" s="76">
        <v>1</v>
      </c>
      <c r="AH73" s="76">
        <v>1</v>
      </c>
      <c r="AI73" s="76">
        <v>1</v>
      </c>
      <c r="AJ73" s="76">
        <v>0.999</v>
      </c>
      <c r="AK73" s="76">
        <v>0.996</v>
      </c>
      <c r="AL73" s="76">
        <v>0.99099999999999999</v>
      </c>
      <c r="AM73" s="76">
        <v>0.98399999999999999</v>
      </c>
      <c r="AN73" s="76">
        <v>0.97589999999999999</v>
      </c>
      <c r="AO73" s="76">
        <v>0.96789999999999998</v>
      </c>
      <c r="AP73" s="76">
        <v>0.95989999999999998</v>
      </c>
      <c r="AQ73" s="76">
        <v>0.95189999999999997</v>
      </c>
      <c r="AR73" s="76">
        <v>0.94389999999999996</v>
      </c>
      <c r="AS73" s="76">
        <v>0.93579999999999997</v>
      </c>
      <c r="AT73" s="76">
        <v>0.92779999999999996</v>
      </c>
      <c r="AU73" s="76">
        <v>0.91979999999999995</v>
      </c>
      <c r="AV73" s="76">
        <v>0.91180000000000005</v>
      </c>
      <c r="AW73" s="76">
        <v>0.90380000000000005</v>
      </c>
      <c r="AX73" s="76">
        <v>0.89570000000000005</v>
      </c>
      <c r="AY73" s="76">
        <v>0.88770000000000004</v>
      </c>
      <c r="AZ73" s="76">
        <v>0.87970000000000004</v>
      </c>
      <c r="BA73" s="76">
        <v>0.87170000000000003</v>
      </c>
      <c r="BB73" s="76">
        <v>0.86370000000000002</v>
      </c>
      <c r="BC73" s="76">
        <v>0.85560000000000003</v>
      </c>
      <c r="BD73" s="76">
        <v>0.84760000000000002</v>
      </c>
      <c r="BE73" s="76">
        <v>0.83960000000000001</v>
      </c>
      <c r="BF73" s="76">
        <v>0.83160000000000001</v>
      </c>
      <c r="BG73" s="76">
        <v>0.8236</v>
      </c>
      <c r="BH73" s="76">
        <v>0.8155</v>
      </c>
      <c r="BI73" s="76">
        <v>0.8075</v>
      </c>
      <c r="BJ73" s="76">
        <v>0.79949999999999999</v>
      </c>
      <c r="BK73" s="76">
        <v>0.79149999999999998</v>
      </c>
      <c r="BL73" s="76">
        <v>0.78349999999999997</v>
      </c>
      <c r="BM73" s="76">
        <v>0.77539999999999998</v>
      </c>
      <c r="BN73" s="76">
        <v>0.76739999999999997</v>
      </c>
      <c r="BO73" s="76">
        <v>0.75939999999999996</v>
      </c>
      <c r="BP73" s="76">
        <v>0.75139999999999996</v>
      </c>
      <c r="BQ73" s="76">
        <v>0.74339999999999995</v>
      </c>
      <c r="BR73" s="76">
        <v>0.73529999999999995</v>
      </c>
      <c r="BS73" s="76">
        <v>0.72719999999999996</v>
      </c>
      <c r="BT73" s="76">
        <v>0.71850000000000003</v>
      </c>
      <c r="BU73" s="76">
        <v>0.70909999999999995</v>
      </c>
      <c r="BV73" s="76">
        <v>0.69899999999999995</v>
      </c>
      <c r="BW73" s="76">
        <v>0.68820000000000003</v>
      </c>
      <c r="BX73" s="76">
        <v>0.67659999999999998</v>
      </c>
      <c r="BY73" s="76">
        <v>0.66439999999999999</v>
      </c>
      <c r="BZ73" s="76">
        <v>0.65149999999999997</v>
      </c>
      <c r="CA73" s="76">
        <v>0.63790000000000002</v>
      </c>
      <c r="CB73" s="76">
        <v>0.62360000000000004</v>
      </c>
      <c r="CC73" s="76">
        <v>0.60850000000000004</v>
      </c>
      <c r="CD73" s="76">
        <v>0.59279999999999999</v>
      </c>
      <c r="CE73" s="76">
        <v>0.57640000000000002</v>
      </c>
      <c r="CF73" s="76">
        <v>0.55930000000000002</v>
      </c>
      <c r="CG73" s="76">
        <v>0.54149999999999998</v>
      </c>
      <c r="CH73" s="76">
        <v>0.52290000000000003</v>
      </c>
      <c r="CI73" s="76">
        <v>0.50370000000000004</v>
      </c>
      <c r="CJ73" s="76">
        <v>0.48380000000000001</v>
      </c>
      <c r="CK73" s="76">
        <v>0.4632</v>
      </c>
      <c r="CL73" s="76">
        <v>0.44190000000000002</v>
      </c>
      <c r="CM73" s="76">
        <v>0.41980000000000001</v>
      </c>
      <c r="CN73" s="76">
        <v>0.39710000000000001</v>
      </c>
      <c r="CO73" s="76">
        <v>0.37369999999999998</v>
      </c>
      <c r="CP73" s="76">
        <v>0.34960000000000002</v>
      </c>
      <c r="CQ73" s="76">
        <v>0.32479999999999998</v>
      </c>
      <c r="CR73" s="76">
        <v>0.29920000000000002</v>
      </c>
      <c r="CS73" s="76">
        <v>0.27300000000000002</v>
      </c>
      <c r="CT73" s="76">
        <v>0.24610000000000001</v>
      </c>
      <c r="CU73" s="76">
        <v>0.2185</v>
      </c>
      <c r="CV73" s="76">
        <v>0.19020000000000001</v>
      </c>
    </row>
    <row r="74" spans="1:100" x14ac:dyDescent="0.2">
      <c r="A74" s="76" t="s">
        <v>301</v>
      </c>
      <c r="B74" s="76" t="str">
        <f t="shared" si="2"/>
        <v>200km</v>
      </c>
      <c r="C74" s="76">
        <v>200</v>
      </c>
      <c r="D74" s="76">
        <v>52800</v>
      </c>
      <c r="E74" s="76">
        <v>0.62109999999999999</v>
      </c>
      <c r="F74" s="76">
        <v>0.66039999999999999</v>
      </c>
      <c r="G74" s="76">
        <v>0.69750000000000001</v>
      </c>
      <c r="H74" s="76">
        <v>0.73240000000000005</v>
      </c>
      <c r="I74" s="76">
        <v>0.7651</v>
      </c>
      <c r="J74" s="76">
        <v>0.79559999999999997</v>
      </c>
      <c r="K74" s="76">
        <v>0.82389999999999997</v>
      </c>
      <c r="L74" s="76">
        <v>0.85</v>
      </c>
      <c r="M74" s="76">
        <v>0.87390000000000001</v>
      </c>
      <c r="N74" s="76">
        <v>0.89559999999999995</v>
      </c>
      <c r="O74" s="76">
        <v>0.91510000000000002</v>
      </c>
      <c r="P74" s="76">
        <v>0.93240000000000001</v>
      </c>
      <c r="Q74" s="76">
        <v>0.94750000000000001</v>
      </c>
      <c r="R74" s="76">
        <v>0.96150000000000002</v>
      </c>
      <c r="S74" s="76">
        <v>0.97550000000000003</v>
      </c>
      <c r="T74" s="76">
        <v>0.98750000000000004</v>
      </c>
      <c r="U74" s="76">
        <v>0.99550000000000005</v>
      </c>
      <c r="V74" s="76">
        <v>0.99950000000000006</v>
      </c>
      <c r="W74" s="76">
        <v>1</v>
      </c>
      <c r="X74" s="76">
        <v>1</v>
      </c>
      <c r="Y74" s="76">
        <v>1</v>
      </c>
      <c r="Z74" s="76">
        <v>1</v>
      </c>
      <c r="AA74" s="76">
        <v>1</v>
      </c>
      <c r="AB74" s="76">
        <v>1</v>
      </c>
      <c r="AC74" s="76">
        <v>1</v>
      </c>
      <c r="AD74" s="76">
        <v>1</v>
      </c>
      <c r="AE74" s="76">
        <v>1</v>
      </c>
      <c r="AF74" s="76">
        <v>1</v>
      </c>
      <c r="AG74" s="76">
        <v>1</v>
      </c>
      <c r="AH74" s="76">
        <v>1</v>
      </c>
      <c r="AI74" s="76">
        <v>1</v>
      </c>
      <c r="AJ74" s="76">
        <v>0.999</v>
      </c>
      <c r="AK74" s="76">
        <v>0.996</v>
      </c>
      <c r="AL74" s="76">
        <v>0.99099999999999999</v>
      </c>
      <c r="AM74" s="76">
        <v>0.98399999999999999</v>
      </c>
      <c r="AN74" s="76">
        <v>0.97589999999999999</v>
      </c>
      <c r="AO74" s="76">
        <v>0.96789999999999998</v>
      </c>
      <c r="AP74" s="76">
        <v>0.95989999999999998</v>
      </c>
      <c r="AQ74" s="76">
        <v>0.95189999999999997</v>
      </c>
      <c r="AR74" s="76">
        <v>0.94389999999999996</v>
      </c>
      <c r="AS74" s="76">
        <v>0.93579999999999997</v>
      </c>
      <c r="AT74" s="76">
        <v>0.92779999999999996</v>
      </c>
      <c r="AU74" s="76">
        <v>0.91979999999999995</v>
      </c>
      <c r="AV74" s="76">
        <v>0.91180000000000005</v>
      </c>
      <c r="AW74" s="76">
        <v>0.90380000000000005</v>
      </c>
      <c r="AX74" s="76">
        <v>0.89570000000000005</v>
      </c>
      <c r="AY74" s="76">
        <v>0.88770000000000004</v>
      </c>
      <c r="AZ74" s="76">
        <v>0.87970000000000004</v>
      </c>
      <c r="BA74" s="76">
        <v>0.87170000000000003</v>
      </c>
      <c r="BB74" s="76">
        <v>0.86370000000000002</v>
      </c>
      <c r="BC74" s="76">
        <v>0.85560000000000003</v>
      </c>
      <c r="BD74" s="76">
        <v>0.84760000000000002</v>
      </c>
      <c r="BE74" s="76">
        <v>0.83960000000000001</v>
      </c>
      <c r="BF74" s="76">
        <v>0.83160000000000001</v>
      </c>
      <c r="BG74" s="76">
        <v>0.8236</v>
      </c>
      <c r="BH74" s="76">
        <v>0.8155</v>
      </c>
      <c r="BI74" s="76">
        <v>0.8075</v>
      </c>
      <c r="BJ74" s="76">
        <v>0.79949999999999999</v>
      </c>
      <c r="BK74" s="76">
        <v>0.79149999999999998</v>
      </c>
      <c r="BL74" s="76">
        <v>0.78349999999999997</v>
      </c>
      <c r="BM74" s="76">
        <v>0.77539999999999998</v>
      </c>
      <c r="BN74" s="76">
        <v>0.76739999999999997</v>
      </c>
      <c r="BO74" s="76">
        <v>0.75939999999999996</v>
      </c>
      <c r="BP74" s="76">
        <v>0.75139999999999996</v>
      </c>
      <c r="BQ74" s="76">
        <v>0.74339999999999995</v>
      </c>
      <c r="BR74" s="76">
        <v>0.73529999999999995</v>
      </c>
      <c r="BS74" s="76">
        <v>0.72719999999999996</v>
      </c>
      <c r="BT74" s="76">
        <v>0.71850000000000003</v>
      </c>
      <c r="BU74" s="76">
        <v>0.70909999999999995</v>
      </c>
      <c r="BV74" s="76">
        <v>0.69899999999999995</v>
      </c>
      <c r="BW74" s="76">
        <v>0.68820000000000003</v>
      </c>
      <c r="BX74" s="76">
        <v>0.67659999999999998</v>
      </c>
      <c r="BY74" s="76">
        <v>0.66439999999999999</v>
      </c>
      <c r="BZ74" s="76">
        <v>0.65149999999999997</v>
      </c>
      <c r="CA74" s="76">
        <v>0.63790000000000002</v>
      </c>
      <c r="CB74" s="76">
        <v>0.62360000000000004</v>
      </c>
      <c r="CC74" s="76">
        <v>0.60850000000000004</v>
      </c>
      <c r="CD74" s="76">
        <v>0.59279999999999999</v>
      </c>
      <c r="CE74" s="76">
        <v>0.57640000000000002</v>
      </c>
      <c r="CF74" s="76">
        <v>0.55930000000000002</v>
      </c>
      <c r="CG74" s="76">
        <v>0.54149999999999998</v>
      </c>
      <c r="CH74" s="76">
        <v>0.52290000000000003</v>
      </c>
      <c r="CI74" s="76">
        <v>0.50370000000000004</v>
      </c>
      <c r="CJ74" s="76">
        <v>0.48380000000000001</v>
      </c>
      <c r="CK74" s="76">
        <v>0.4632</v>
      </c>
      <c r="CL74" s="76">
        <v>0.44190000000000002</v>
      </c>
      <c r="CM74" s="76">
        <v>0.41980000000000001</v>
      </c>
      <c r="CN74" s="76">
        <v>0.39710000000000001</v>
      </c>
      <c r="CO74" s="76">
        <v>0.37369999999999998</v>
      </c>
      <c r="CP74" s="76">
        <v>0.34960000000000002</v>
      </c>
      <c r="CQ74" s="76">
        <v>0.32479999999999998</v>
      </c>
      <c r="CR74" s="76">
        <v>0.29920000000000002</v>
      </c>
      <c r="CS74" s="76">
        <v>0.27300000000000002</v>
      </c>
      <c r="CT74" s="76">
        <v>0.24610000000000001</v>
      </c>
      <c r="CU74" s="76">
        <v>0.2185</v>
      </c>
      <c r="CV74" s="76">
        <v>0.19020000000000001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" sqref="B2:AB2"/>
    </sheetView>
  </sheetViews>
  <sheetFormatPr defaultRowHeight="12.75" x14ac:dyDescent="0.2"/>
  <sheetData>
    <row r="1" spans="1:2" x14ac:dyDescent="0.2">
      <c r="A1" s="14" t="s">
        <v>69</v>
      </c>
      <c r="B1" s="14" t="s">
        <v>70</v>
      </c>
    </row>
    <row r="2" spans="1:2" x14ac:dyDescent="0.2">
      <c r="A2">
        <v>1</v>
      </c>
      <c r="B2">
        <v>100</v>
      </c>
    </row>
    <row r="3" spans="1:2" x14ac:dyDescent="0.2">
      <c r="A3">
        <v>2</v>
      </c>
      <c r="B3">
        <v>99</v>
      </c>
    </row>
    <row r="4" spans="1:2" x14ac:dyDescent="0.2">
      <c r="A4">
        <v>3</v>
      </c>
      <c r="B4">
        <v>98</v>
      </c>
    </row>
    <row r="5" spans="1:2" x14ac:dyDescent="0.2">
      <c r="A5">
        <v>4</v>
      </c>
      <c r="B5">
        <v>97</v>
      </c>
    </row>
    <row r="6" spans="1:2" x14ac:dyDescent="0.2">
      <c r="A6">
        <v>5</v>
      </c>
      <c r="B6">
        <v>96</v>
      </c>
    </row>
    <row r="7" spans="1:2" x14ac:dyDescent="0.2">
      <c r="A7">
        <v>6</v>
      </c>
      <c r="B7">
        <v>95</v>
      </c>
    </row>
    <row r="8" spans="1:2" x14ac:dyDescent="0.2">
      <c r="A8">
        <v>7</v>
      </c>
      <c r="B8">
        <v>94</v>
      </c>
    </row>
    <row r="9" spans="1:2" x14ac:dyDescent="0.2">
      <c r="A9">
        <v>8</v>
      </c>
      <c r="B9">
        <v>93</v>
      </c>
    </row>
    <row r="10" spans="1:2" x14ac:dyDescent="0.2">
      <c r="A10">
        <v>9</v>
      </c>
      <c r="B10">
        <v>92</v>
      </c>
    </row>
    <row r="11" spans="1:2" x14ac:dyDescent="0.2">
      <c r="A11">
        <v>10</v>
      </c>
      <c r="B11">
        <v>91</v>
      </c>
    </row>
    <row r="12" spans="1:2" x14ac:dyDescent="0.2">
      <c r="A12">
        <v>11</v>
      </c>
      <c r="B12">
        <v>90</v>
      </c>
    </row>
    <row r="13" spans="1:2" x14ac:dyDescent="0.2">
      <c r="A13">
        <v>12</v>
      </c>
      <c r="B13">
        <v>89</v>
      </c>
    </row>
    <row r="14" spans="1:2" x14ac:dyDescent="0.2">
      <c r="A14">
        <v>13</v>
      </c>
      <c r="B14">
        <v>88</v>
      </c>
    </row>
    <row r="15" spans="1:2" x14ac:dyDescent="0.2">
      <c r="A15">
        <v>14</v>
      </c>
      <c r="B15">
        <v>87</v>
      </c>
    </row>
    <row r="16" spans="1:2" x14ac:dyDescent="0.2">
      <c r="A16">
        <v>15</v>
      </c>
      <c r="B16">
        <v>86</v>
      </c>
    </row>
    <row r="17" spans="1:2" x14ac:dyDescent="0.2">
      <c r="A17">
        <v>16</v>
      </c>
      <c r="B17">
        <v>85</v>
      </c>
    </row>
    <row r="18" spans="1:2" x14ac:dyDescent="0.2">
      <c r="A18">
        <v>17</v>
      </c>
      <c r="B18">
        <v>84</v>
      </c>
    </row>
    <row r="19" spans="1:2" x14ac:dyDescent="0.2">
      <c r="A19">
        <v>18</v>
      </c>
      <c r="B19">
        <v>83</v>
      </c>
    </row>
    <row r="20" spans="1:2" x14ac:dyDescent="0.2">
      <c r="A20">
        <v>19</v>
      </c>
      <c r="B20">
        <v>82</v>
      </c>
    </row>
    <row r="21" spans="1:2" x14ac:dyDescent="0.2">
      <c r="A21">
        <v>20</v>
      </c>
      <c r="B21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B2" sqref="B2:AB2"/>
    </sheetView>
  </sheetViews>
  <sheetFormatPr defaultRowHeight="12.75" x14ac:dyDescent="0.2"/>
  <sheetData>
    <row r="1" spans="1:1" x14ac:dyDescent="0.2">
      <c r="A1" s="14" t="s">
        <v>56</v>
      </c>
    </row>
    <row r="2" spans="1:1" x14ac:dyDescent="0.2">
      <c r="A2" s="14" t="s">
        <v>57</v>
      </c>
    </row>
    <row r="3" spans="1:1" x14ac:dyDescent="0.2">
      <c r="A3" s="14" t="s">
        <v>58</v>
      </c>
    </row>
    <row r="4" spans="1:1" x14ac:dyDescent="0.2">
      <c r="A4" s="15" t="s">
        <v>59</v>
      </c>
    </row>
    <row r="5" spans="1:1" x14ac:dyDescent="0.2">
      <c r="A5" s="14" t="s">
        <v>60</v>
      </c>
    </row>
    <row r="6" spans="1:1" x14ac:dyDescent="0.2">
      <c r="A6" s="14" t="s">
        <v>61</v>
      </c>
    </row>
    <row r="7" spans="1:1" x14ac:dyDescent="0.2">
      <c r="A7" s="14" t="s">
        <v>62</v>
      </c>
    </row>
    <row r="8" spans="1:1" x14ac:dyDescent="0.2">
      <c r="A8" t="s">
        <v>68</v>
      </c>
    </row>
    <row r="9" spans="1:1" x14ac:dyDescent="0.2">
      <c r="A9" s="14" t="s">
        <v>54</v>
      </c>
    </row>
    <row r="10" spans="1:1" x14ac:dyDescent="0.2">
      <c r="A10" s="14" t="s">
        <v>55</v>
      </c>
    </row>
    <row r="11" spans="1:1" ht="18" x14ac:dyDescent="0.25">
      <c r="A11" s="16" t="s">
        <v>63</v>
      </c>
    </row>
    <row r="12" spans="1:1" ht="18" x14ac:dyDescent="0.25">
      <c r="A12" s="16" t="s">
        <v>64</v>
      </c>
    </row>
    <row r="13" spans="1:1" ht="18" x14ac:dyDescent="0.25">
      <c r="A13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DB1</vt:lpstr>
      <vt:lpstr>Champ</vt:lpstr>
      <vt:lpstr>AR factored</vt:lpstr>
      <vt:lpstr>Times</vt:lpstr>
      <vt:lpstr>Women</vt:lpstr>
      <vt:lpstr>Men</vt:lpstr>
      <vt:lpstr>lookup</vt:lpstr>
      <vt:lpstr>notes</vt:lpstr>
      <vt:lpstr>Event</vt:lpstr>
      <vt:lpstr>mile</vt:lpstr>
      <vt:lpstr>'AR factored'!Print_Area</vt:lpstr>
      <vt:lpstr>Champ!Print_Area</vt:lpstr>
      <vt:lpstr>'DB1'!Print_Area</vt:lpstr>
      <vt:lpstr>Times!Print_Area</vt:lpstr>
    </vt:vector>
  </TitlesOfParts>
  <Company>Daves School of Motoring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Heaton</dc:creator>
  <cp:lastModifiedBy>David</cp:lastModifiedBy>
  <cp:lastPrinted>2013-01-29T22:13:17Z</cp:lastPrinted>
  <dcterms:created xsi:type="dcterms:W3CDTF">2002-03-06T21:05:58Z</dcterms:created>
  <dcterms:modified xsi:type="dcterms:W3CDTF">2013-01-29T22:13:46Z</dcterms:modified>
</cp:coreProperties>
</file>